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230" windowWidth="15480" windowHeight="724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<sst xmlns="http://schemas.openxmlformats.org/spreadsheetml/2006/main" count="512" uniqueCount="51">
  <si>
    <t>DEPARTMENT OF EDUCATION</t>
  </si>
  <si>
    <t>SCHOOL HEALTH AND NUTRITION CENTER</t>
  </si>
  <si>
    <t>FUND 101</t>
  </si>
  <si>
    <t>MONTHLY REPORT OF DISBURSEMENTS</t>
  </si>
  <si>
    <t>CURRENT YEAR BUDGET</t>
  </si>
  <si>
    <t>PRIOR YEARS' BUDGET</t>
  </si>
  <si>
    <t>TOTAL</t>
  </si>
  <si>
    <t>PARTICULARS</t>
  </si>
  <si>
    <t>PS</t>
  </si>
  <si>
    <t>MOOE</t>
  </si>
  <si>
    <t xml:space="preserve">NOTICE OF CASH ALLOCATION </t>
  </si>
  <si>
    <t xml:space="preserve">       MDS CHECKS ISSUED</t>
  </si>
  <si>
    <t>ADVICE TO DEBIT ACCOUNT</t>
  </si>
  <si>
    <t>BALANCE OF NCA</t>
  </si>
  <si>
    <t>TAX REMITTANCE ADVICE ISSUED</t>
  </si>
  <si>
    <t>CASH DISBURSEMENT CEILING</t>
  </si>
  <si>
    <t>NON CASH AVAILMENT AUTHORITY</t>
  </si>
  <si>
    <t>CERTIFIED CORRECT:</t>
  </si>
  <si>
    <t>APPROVED BY:</t>
  </si>
  <si>
    <t>MA. RHUNNA L. CATALAN</t>
  </si>
  <si>
    <t>Assistant Chief Accountant</t>
  </si>
  <si>
    <t>OIC, Office of the Chief Accountant</t>
  </si>
  <si>
    <t>Date:  _________________________</t>
  </si>
  <si>
    <t>Date:  __________________</t>
  </si>
  <si>
    <t>AJV/Acctg/REP'DISB'10</t>
  </si>
  <si>
    <t>FOR THE MONTH OF FEBRUARY 2010</t>
  </si>
  <si>
    <t>PRIOR YEAR'S BUDGET</t>
  </si>
  <si>
    <t>PRIOR YEAR'S OBLIGATIONS</t>
  </si>
  <si>
    <t>OTHERS</t>
  </si>
  <si>
    <t>TRUST LIABILITIES</t>
  </si>
  <si>
    <t>REMARKS</t>
  </si>
  <si>
    <t xml:space="preserve">    MDS CHECKS ISSUED</t>
  </si>
  <si>
    <t xml:space="preserve">    ADVICE TO DEBIT ACCOUNT</t>
  </si>
  <si>
    <t xml:space="preserve">    REMITTANCE ADVICE ISSUED</t>
  </si>
  <si>
    <t xml:space="preserve">   Date:  _________________________</t>
  </si>
  <si>
    <t>FOR THE MONTH OF MARCH 2010</t>
  </si>
  <si>
    <t xml:space="preserve">    TAX REMITTANCE  ADVICE</t>
  </si>
  <si>
    <t xml:space="preserve">             ISSUED</t>
  </si>
  <si>
    <t>Chief Accountant</t>
  </si>
  <si>
    <t>FOR THE MONTH OF APRIL 2010</t>
  </si>
  <si>
    <t>FOR THE MONTH OFMAY 2010</t>
  </si>
  <si>
    <t>FOR THE MONTH OF JUNE 2010</t>
  </si>
  <si>
    <t>FOR THE MONTH OF JULY 2010</t>
  </si>
  <si>
    <t>FOR THE MONTH OFAUGUST 2010</t>
  </si>
  <si>
    <t xml:space="preserve"> </t>
  </si>
  <si>
    <t>FOR THE MONTH OF SEPTEMBER 2010</t>
  </si>
  <si>
    <t>FOR THE MONTH OF OCTOBER 2010</t>
  </si>
  <si>
    <t>FOR THE MONTH OF NOVEMBER 2010</t>
  </si>
  <si>
    <t xml:space="preserve">  </t>
  </si>
  <si>
    <t>CONSOLIDATED REPORT OF DISBURSEMENTS</t>
  </si>
  <si>
    <t>AS OF JUNE 30, 2011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</si>
</sst>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</numFmts>
  <fonts count="4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Monotype Corsiva"/>
      <family val="4"/>
    </font>
    <font>
      <sz val="8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2"/>
      <name val="Arial Narrow"/>
      <family val="2"/>
    </font>
    <font>
      <sz val="12"/>
      <color indexed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14" xfId="42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8" xfId="0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43" fontId="6" fillId="0" borderId="13" xfId="42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10" xfId="42" applyFont="1" applyBorder="1" applyAlignment="1">
      <alignment/>
    </xf>
    <xf numFmtId="43" fontId="1" fillId="0" borderId="12" xfId="42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0" fontId="6" fillId="0" borderId="11" xfId="0" applyFont="1" applyBorder="1" applyAlignment="1">
      <alignment horizontal="left" wrapText="1"/>
    </xf>
    <xf numFmtId="43" fontId="0" fillId="0" borderId="0" xfId="42" applyFont="1" applyAlignment="1">
      <alignment/>
    </xf>
    <xf numFmtId="43" fontId="2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3" fontId="9" fillId="0" borderId="0" xfId="42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12" xfId="4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0" fontId="8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3" fontId="9" fillId="0" borderId="11" xfId="42" applyFont="1" applyBorder="1" applyAlignment="1">
      <alignment/>
    </xf>
    <xf numFmtId="0" fontId="10" fillId="0" borderId="15" xfId="0" applyFont="1" applyBorder="1" applyAlignment="1">
      <alignment/>
    </xf>
    <xf numFmtId="43" fontId="9" fillId="0" borderId="13" xfId="42" applyFont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3" fontId="9" fillId="0" borderId="0" xfId="0" applyNumberFormat="1" applyFont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43" fontId="12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0" fontId="9" fillId="0" borderId="18" xfId="0" applyFont="1" applyBorder="1" applyAlignment="1">
      <alignment/>
    </xf>
    <xf numFmtId="43" fontId="9" fillId="0" borderId="19" xfId="42" applyFont="1" applyBorder="1" applyAlignment="1">
      <alignment/>
    </xf>
    <xf numFmtId="43" fontId="9" fillId="0" borderId="20" xfId="42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17" xfId="42" applyFont="1" applyBorder="1" applyAlignment="1">
      <alignment/>
    </xf>
    <xf numFmtId="43" fontId="9" fillId="0" borderId="14" xfId="42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3" fontId="0" fillId="0" borderId="13" xfId="42" applyFont="1" applyFill="1" applyBorder="1" applyAlignment="1">
      <alignment/>
    </xf>
    <xf numFmtId="43" fontId="0" fillId="0" borderId="15" xfId="42" applyFont="1" applyBorder="1" applyAlignment="1">
      <alignment/>
    </xf>
    <xf numFmtId="43" fontId="0" fillId="0" borderId="11" xfId="42" applyFont="1" applyFill="1" applyBorder="1" applyAlignment="1">
      <alignment/>
    </xf>
    <xf numFmtId="170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0" fontId="8" fillId="0" borderId="22" xfId="0" applyNumberFormat="1" applyFont="1" applyBorder="1" applyAlignment="1">
      <alignment horizontal="center"/>
    </xf>
    <xf numFmtId="170" fontId="8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5" xfId="42" applyFont="1" applyFill="1" applyBorder="1" applyAlignment="1">
      <alignment/>
    </xf>
    <xf numFmtId="43" fontId="2" fillId="0" borderId="11" xfId="42" applyFont="1" applyBorder="1" applyAlignment="1">
      <alignment/>
    </xf>
    <xf numFmtId="43" fontId="0" fillId="0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2.140625" style="0" customWidth="1"/>
    <col min="2" max="3" width="11.421875" style="0" customWidth="1"/>
    <col min="4" max="4" width="14.421875" style="0" customWidth="1"/>
    <col min="5" max="5" width="11.7109375" style="0" customWidth="1"/>
    <col min="6" max="7" width="12.7109375" style="0" customWidth="1"/>
    <col min="8" max="8" width="11.421875" style="0" customWidth="1"/>
    <col min="9" max="9" width="13.140625" style="0" customWidth="1"/>
    <col min="10" max="10" width="14.0039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spans="1:10" ht="15" customHeight="1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" customHeight="1">
      <c r="A6" s="125" t="s">
        <v>25</v>
      </c>
      <c r="B6" s="125"/>
      <c r="C6" s="125"/>
      <c r="D6" s="125"/>
      <c r="E6" s="125"/>
      <c r="F6" s="125"/>
      <c r="G6" s="125"/>
      <c r="H6" s="125"/>
      <c r="I6" s="125"/>
      <c r="J6" s="125"/>
    </row>
    <row r="8" spans="1:10" ht="15">
      <c r="A8" s="2"/>
      <c r="B8" s="126" t="s">
        <v>4</v>
      </c>
      <c r="C8" s="126"/>
      <c r="D8" s="126"/>
      <c r="E8" s="126" t="s">
        <v>5</v>
      </c>
      <c r="F8" s="126"/>
      <c r="G8" s="126"/>
      <c r="H8" s="126" t="s">
        <v>6</v>
      </c>
      <c r="I8" s="126"/>
      <c r="J8" s="126"/>
    </row>
    <row r="9" spans="1:10" s="1" customFormat="1" ht="15">
      <c r="A9" s="3" t="s">
        <v>7</v>
      </c>
      <c r="B9" s="4" t="s">
        <v>8</v>
      </c>
      <c r="C9" s="4" t="s">
        <v>9</v>
      </c>
      <c r="D9" s="4" t="s">
        <v>6</v>
      </c>
      <c r="E9" s="4" t="s">
        <v>8</v>
      </c>
      <c r="F9" s="4" t="s">
        <v>9</v>
      </c>
      <c r="G9" s="4" t="s">
        <v>6</v>
      </c>
      <c r="H9" s="4" t="s">
        <v>8</v>
      </c>
      <c r="I9" s="4" t="s">
        <v>9</v>
      </c>
      <c r="J9" s="4" t="s">
        <v>6</v>
      </c>
    </row>
    <row r="10" spans="1:10" s="1" customFormat="1" ht="15">
      <c r="A10" s="5">
        <v>-1</v>
      </c>
      <c r="B10" s="124">
        <v>-2</v>
      </c>
      <c r="C10" s="124"/>
      <c r="D10" s="124"/>
      <c r="E10" s="124">
        <v>-3</v>
      </c>
      <c r="F10" s="124"/>
      <c r="G10" s="124"/>
      <c r="H10" s="124">
        <v>-4</v>
      </c>
      <c r="I10" s="124"/>
      <c r="J10" s="124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2" ht="12.75">
      <c r="A12" s="6" t="s">
        <v>10</v>
      </c>
      <c r="B12" s="7"/>
      <c r="C12" s="7"/>
      <c r="D12" s="7">
        <v>11253000</v>
      </c>
      <c r="E12" s="7"/>
      <c r="F12" s="7"/>
      <c r="G12" s="7">
        <f>SUM(F12)</f>
        <v>0</v>
      </c>
      <c r="H12" s="7"/>
      <c r="I12" s="7"/>
      <c r="J12" s="7">
        <f>+D12+G12</f>
        <v>11253000</v>
      </c>
      <c r="K12" s="8"/>
      <c r="L12" s="8"/>
    </row>
    <row r="13" spans="1:12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8"/>
      <c r="L13" s="8"/>
    </row>
    <row r="14" spans="1:12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8"/>
      <c r="L14" s="8"/>
    </row>
    <row r="15" spans="1:12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8"/>
      <c r="L15" s="8"/>
    </row>
    <row r="16" spans="1:12" ht="12.75">
      <c r="A16" s="6" t="s">
        <v>11</v>
      </c>
      <c r="B16" s="9">
        <v>363587.9</v>
      </c>
      <c r="C16" s="9">
        <v>161705.89</v>
      </c>
      <c r="D16" s="9">
        <f>SUM(B16:C16)</f>
        <v>525293.79</v>
      </c>
      <c r="E16" s="9">
        <v>191719.13</v>
      </c>
      <c r="F16" s="9">
        <v>6765989.74</v>
      </c>
      <c r="G16" s="9">
        <f>SUM(E16:F16)</f>
        <v>6957708.87</v>
      </c>
      <c r="H16" s="9">
        <f>+B16+E16</f>
        <v>555307.03</v>
      </c>
      <c r="I16" s="9">
        <f>+C16+F16</f>
        <v>6927695.63</v>
      </c>
      <c r="J16" s="9">
        <f>+D16+G16</f>
        <v>7483002.66</v>
      </c>
      <c r="K16" s="8"/>
      <c r="L16" s="8"/>
    </row>
    <row r="17" spans="1:12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8"/>
      <c r="L17" s="8"/>
    </row>
    <row r="18" spans="1:12" ht="12.75">
      <c r="A18" s="10" t="s">
        <v>12</v>
      </c>
      <c r="B18" s="9"/>
      <c r="C18" s="9"/>
      <c r="D18" s="9"/>
      <c r="E18" s="9"/>
      <c r="F18" s="9"/>
      <c r="G18" s="9">
        <f>SUM(E18:F18)</f>
        <v>0</v>
      </c>
      <c r="H18" s="9">
        <f>+B18+E18</f>
        <v>0</v>
      </c>
      <c r="I18" s="9">
        <f>+C18+F18</f>
        <v>0</v>
      </c>
      <c r="J18" s="9">
        <f>+D18+G18</f>
        <v>0</v>
      </c>
      <c r="K18" s="8"/>
      <c r="L18" s="8"/>
    </row>
    <row r="19" spans="1:12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8"/>
      <c r="L19" s="8"/>
    </row>
    <row r="20" spans="1:12" ht="12.75">
      <c r="A20" s="11" t="s">
        <v>13</v>
      </c>
      <c r="B20" s="7"/>
      <c r="C20" s="7"/>
      <c r="D20" s="7"/>
      <c r="E20" s="7">
        <f>SUM(E12:E21)</f>
        <v>0</v>
      </c>
      <c r="F20" s="7"/>
      <c r="G20" s="7"/>
      <c r="H20" s="7"/>
      <c r="I20" s="7"/>
      <c r="J20" s="7">
        <f>+J12-J16-J18</f>
        <v>3769997.34</v>
      </c>
      <c r="K20" s="8"/>
      <c r="L20" s="8"/>
    </row>
    <row r="21" spans="1:12" ht="12.75">
      <c r="A21" s="12"/>
      <c r="B21" s="9"/>
      <c r="C21" s="9"/>
      <c r="D21" s="9"/>
      <c r="E21" s="9"/>
      <c r="F21" s="9"/>
      <c r="G21" s="9"/>
      <c r="H21" s="9"/>
      <c r="I21" s="9"/>
      <c r="J21" s="9"/>
      <c r="K21" s="8"/>
      <c r="L21" s="8"/>
    </row>
    <row r="22" spans="1:12" ht="12.75">
      <c r="A22" s="6"/>
      <c r="B22" s="9"/>
      <c r="C22" s="9"/>
      <c r="D22" s="9"/>
      <c r="E22" s="9"/>
      <c r="F22" s="9"/>
      <c r="G22" s="9"/>
      <c r="H22" s="9"/>
      <c r="I22" s="9"/>
      <c r="J22" s="9"/>
      <c r="K22" s="8"/>
      <c r="L22" s="8"/>
    </row>
    <row r="23" spans="1:12" ht="12.75">
      <c r="A23" s="6" t="s">
        <v>14</v>
      </c>
      <c r="B23" s="9">
        <v>47737.84</v>
      </c>
      <c r="C23" s="9"/>
      <c r="D23" s="9">
        <f>SUM(B23:C23)</f>
        <v>47737.84</v>
      </c>
      <c r="E23" s="9"/>
      <c r="F23" s="9">
        <v>300196.44</v>
      </c>
      <c r="G23" s="9">
        <f>SUM(E23:F23)</f>
        <v>300196.44</v>
      </c>
      <c r="H23" s="9">
        <f>+B23+E23</f>
        <v>47737.84</v>
      </c>
      <c r="I23" s="9">
        <f>+C23+F23</f>
        <v>300196.44</v>
      </c>
      <c r="J23" s="9">
        <f>+D23+G23</f>
        <v>347934.28</v>
      </c>
      <c r="K23" s="8"/>
      <c r="L23" s="8"/>
    </row>
    <row r="24" spans="1:12" ht="12.75">
      <c r="A24" s="6"/>
      <c r="B24" s="9"/>
      <c r="C24" s="9"/>
      <c r="D24" s="9"/>
      <c r="E24" s="9"/>
      <c r="F24" s="9"/>
      <c r="G24" s="9"/>
      <c r="H24" s="9"/>
      <c r="I24" s="9"/>
      <c r="J24" s="9"/>
      <c r="K24" s="8"/>
      <c r="L24" s="8"/>
    </row>
    <row r="25" spans="1:12" ht="12.75">
      <c r="A25" s="6" t="s">
        <v>15</v>
      </c>
      <c r="B25" s="9"/>
      <c r="C25" s="9"/>
      <c r="D25" s="9"/>
      <c r="E25" s="9"/>
      <c r="F25" s="9"/>
      <c r="G25" s="9"/>
      <c r="H25" s="9"/>
      <c r="I25" s="9"/>
      <c r="J25" s="9"/>
      <c r="K25" s="8"/>
      <c r="L25" s="8"/>
    </row>
    <row r="26" spans="1:12" ht="12.75">
      <c r="A26" s="6"/>
      <c r="B26" s="9"/>
      <c r="C26" s="9"/>
      <c r="D26" s="9"/>
      <c r="E26" s="9"/>
      <c r="F26" s="9"/>
      <c r="G26" s="9"/>
      <c r="H26" s="9"/>
      <c r="I26" s="9"/>
      <c r="J26" s="9"/>
      <c r="K26" s="8"/>
      <c r="L26" s="8"/>
    </row>
    <row r="27" spans="1:12" ht="12.75">
      <c r="A27" s="6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8"/>
      <c r="L27" s="8"/>
    </row>
    <row r="28" spans="1:12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8"/>
      <c r="L28" s="8"/>
    </row>
    <row r="29" spans="2:12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t="s">
        <v>17</v>
      </c>
      <c r="B31" s="8"/>
      <c r="C31" s="8"/>
      <c r="D31" s="8"/>
      <c r="E31" s="8"/>
      <c r="F31" s="8"/>
      <c r="G31" s="8"/>
      <c r="H31" s="8" t="s">
        <v>18</v>
      </c>
      <c r="I31" s="8"/>
      <c r="J31" s="8"/>
      <c r="K31" s="8"/>
      <c r="L31" s="8"/>
    </row>
    <row r="32" spans="2:12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>
      <c r="A34" s="15" t="s">
        <v>19</v>
      </c>
      <c r="B34" s="8"/>
      <c r="C34" s="8"/>
      <c r="D34" s="8"/>
      <c r="E34" s="8"/>
      <c r="F34" s="8"/>
      <c r="G34" s="8"/>
      <c r="H34" s="16"/>
      <c r="I34" s="16"/>
      <c r="J34" s="8"/>
      <c r="K34" s="8"/>
      <c r="L34" s="8"/>
    </row>
    <row r="35" spans="1:12" ht="12.75">
      <c r="A35" s="17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17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8" ht="12.75">
      <c r="A39" t="s">
        <v>22</v>
      </c>
      <c r="H39" t="s">
        <v>23</v>
      </c>
    </row>
    <row r="42" ht="12.75">
      <c r="A42" s="18" t="s">
        <v>24</v>
      </c>
    </row>
  </sheetData>
  <sheetProtection/>
  <mergeCells count="8">
    <mergeCell ref="B10:D10"/>
    <mergeCell ref="E10:G10"/>
    <mergeCell ref="H10:J10"/>
    <mergeCell ref="A5:J5"/>
    <mergeCell ref="A6:J6"/>
    <mergeCell ref="B8:D8"/>
    <mergeCell ref="E8:G8"/>
    <mergeCell ref="H8:J8"/>
  </mergeCells>
  <printOptions/>
  <pageMargins left="0.4" right="0" top="0.57" bottom="0" header="0.5" footer="0.5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4.421875" style="98" customWidth="1"/>
    <col min="2" max="2" width="11.28125" style="98" customWidth="1"/>
    <col min="3" max="3" width="11.00390625" style="98" customWidth="1"/>
    <col min="4" max="4" width="11.28125" style="98" customWidth="1"/>
    <col min="5" max="5" width="4.8515625" style="52" customWidth="1"/>
    <col min="6" max="6" width="10.00390625" style="98" customWidth="1"/>
    <col min="7" max="7" width="10.140625" style="98" customWidth="1"/>
    <col min="8" max="8" width="4.7109375" style="98" customWidth="1"/>
    <col min="9" max="9" width="8.00390625" style="98" customWidth="1"/>
    <col min="10" max="10" width="8.421875" style="98" customWidth="1"/>
    <col min="11" max="11" width="4.85156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5" width="11.00390625" style="98" customWidth="1"/>
    <col min="16" max="16" width="11.28125" style="98" customWidth="1"/>
    <col min="17" max="17" width="11.14062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50">
        <f>441000+42000</f>
        <v>483000</v>
      </c>
      <c r="E12" s="50">
        <v>0</v>
      </c>
      <c r="F12" s="50"/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>
        <f>+B12+E12+H12+K12</f>
        <v>0</v>
      </c>
      <c r="P12" s="50">
        <f>+C12+F12+I12+L12</f>
        <v>0</v>
      </c>
      <c r="Q12" s="50">
        <f>+D12+G12+J12+M12</f>
        <v>483000</v>
      </c>
      <c r="R12" s="49"/>
      <c r="S12" s="52"/>
    </row>
    <row r="13" spans="1:19" ht="12.75">
      <c r="A13" s="40"/>
      <c r="B13" s="49"/>
      <c r="C13" s="49"/>
      <c r="D13" s="49"/>
      <c r="E13" s="49"/>
      <c r="F13" s="49"/>
      <c r="G13" s="49">
        <v>0</v>
      </c>
      <c r="H13" s="49"/>
      <c r="I13" s="49"/>
      <c r="J13" s="49">
        <v>0</v>
      </c>
      <c r="K13" s="49"/>
      <c r="L13" s="49"/>
      <c r="M13" s="49">
        <v>0</v>
      </c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>
        <v>261577.33</v>
      </c>
      <c r="C15" s="49">
        <v>201065.81</v>
      </c>
      <c r="D15" s="49">
        <f>SUM(B15:C15)</f>
        <v>462643.14</v>
      </c>
      <c r="E15" s="49">
        <v>0</v>
      </c>
      <c r="F15" s="49">
        <v>19355</v>
      </c>
      <c r="G15" s="49">
        <f>SUM(E15:F15)</f>
        <v>19355</v>
      </c>
      <c r="H15" s="49">
        <v>0</v>
      </c>
      <c r="I15" s="49"/>
      <c r="J15" s="49">
        <f>SUM(H15:I15)</f>
        <v>0</v>
      </c>
      <c r="K15" s="49">
        <v>0</v>
      </c>
      <c r="L15" s="49">
        <v>0</v>
      </c>
      <c r="M15" s="49"/>
      <c r="N15" s="49">
        <v>0</v>
      </c>
      <c r="O15" s="49">
        <f>+B15+E15+H15</f>
        <v>261577.33</v>
      </c>
      <c r="P15" s="49">
        <f>+C15+F15+I15</f>
        <v>220420.81</v>
      </c>
      <c r="Q15" s="49">
        <f>SUM(O15:P15)</f>
        <v>481998.14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49"/>
      <c r="D17" s="49"/>
      <c r="E17" s="49"/>
      <c r="F17" s="49"/>
      <c r="G17" s="49"/>
      <c r="H17" s="49"/>
      <c r="I17" s="49"/>
      <c r="J17" s="49">
        <f>SUM(H17:I17)</f>
        <v>0</v>
      </c>
      <c r="K17" s="49"/>
      <c r="L17" s="49"/>
      <c r="M17" s="49"/>
      <c r="N17" s="49"/>
      <c r="O17" s="49">
        <f>+B17+E17</f>
        <v>0</v>
      </c>
      <c r="P17" s="49">
        <f>+C17+F17</f>
        <v>0</v>
      </c>
      <c r="Q17" s="49">
        <f>+D17+G17</f>
        <v>0</v>
      </c>
      <c r="R17" s="49"/>
      <c r="S17" s="52"/>
    </row>
    <row r="18" spans="1:19" ht="12.7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49">
        <v>72431.92</v>
      </c>
      <c r="C20" s="49">
        <v>3406.47</v>
      </c>
      <c r="D20" s="49">
        <f>SUM(B20:C20)</f>
        <v>75838.39</v>
      </c>
      <c r="E20" s="49">
        <v>0</v>
      </c>
      <c r="F20" s="49"/>
      <c r="G20" s="49"/>
      <c r="H20" s="49">
        <v>0</v>
      </c>
      <c r="I20" s="49">
        <v>0</v>
      </c>
      <c r="J20" s="49">
        <f>SUM(H20:I20)</f>
        <v>0</v>
      </c>
      <c r="K20" s="49">
        <v>0</v>
      </c>
      <c r="L20" s="49">
        <v>0</v>
      </c>
      <c r="M20" s="49"/>
      <c r="N20" s="49">
        <v>0</v>
      </c>
      <c r="O20" s="49">
        <f>+B20+E20</f>
        <v>72431.92</v>
      </c>
      <c r="P20" s="49">
        <f>+C20+F20</f>
        <v>3406.47</v>
      </c>
      <c r="Q20" s="49">
        <f>+D20+G20</f>
        <v>75838.39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334009.25</v>
      </c>
      <c r="C26" s="53">
        <f aca="true" t="shared" si="0" ref="C26:Q26">SUM(C15:C24)</f>
        <v>204472.28</v>
      </c>
      <c r="D26" s="53">
        <f t="shared" si="0"/>
        <v>538481.53</v>
      </c>
      <c r="E26" s="53">
        <f t="shared" si="0"/>
        <v>0</v>
      </c>
      <c r="F26" s="53">
        <f t="shared" si="0"/>
        <v>19355</v>
      </c>
      <c r="G26" s="53">
        <f t="shared" si="0"/>
        <v>19355</v>
      </c>
      <c r="H26" s="53">
        <f>SUM(H15:H24)</f>
        <v>0</v>
      </c>
      <c r="I26" s="53">
        <f>SUM(I15:I24)</f>
        <v>0</v>
      </c>
      <c r="J26" s="53">
        <f t="shared" si="0"/>
        <v>0</v>
      </c>
      <c r="K26" s="53">
        <f>SUM(K15:K24)</f>
        <v>0</v>
      </c>
      <c r="L26" s="53">
        <f>SUM(L15:L24)</f>
        <v>0</v>
      </c>
      <c r="M26" s="53">
        <f t="shared" si="0"/>
        <v>0</v>
      </c>
      <c r="N26" s="53">
        <f>SUM(N15:N24)</f>
        <v>0</v>
      </c>
      <c r="O26" s="53">
        <f t="shared" si="0"/>
        <v>334009.25</v>
      </c>
      <c r="P26" s="53">
        <f t="shared" si="0"/>
        <v>223827.28</v>
      </c>
      <c r="Q26" s="53">
        <f t="shared" si="0"/>
        <v>557836.53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 t="s">
        <v>44</v>
      </c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O10:Q10"/>
    <mergeCell ref="A32:B32"/>
    <mergeCell ref="A1:Q1"/>
    <mergeCell ref="A2:Q2"/>
    <mergeCell ref="B8:D8"/>
    <mergeCell ref="E8:G8"/>
    <mergeCell ref="H8:J8"/>
    <mergeCell ref="K8:M8"/>
    <mergeCell ref="O8:Q8"/>
    <mergeCell ref="A33:B33"/>
    <mergeCell ref="A34:B34"/>
    <mergeCell ref="B10:D10"/>
    <mergeCell ref="E10:G10"/>
    <mergeCell ref="H10:J10"/>
    <mergeCell ref="K10:M10"/>
  </mergeCells>
  <printOptions/>
  <pageMargins left="0.24" right="0.1" top="0.5" bottom="0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4.421875" style="98" customWidth="1"/>
    <col min="2" max="2" width="13.00390625" style="98" customWidth="1"/>
    <col min="3" max="3" width="13.28125" style="98" customWidth="1"/>
    <col min="4" max="4" width="14.421875" style="98" customWidth="1"/>
    <col min="5" max="5" width="4.8515625" style="52" customWidth="1"/>
    <col min="6" max="6" width="13.7109375" style="98" customWidth="1"/>
    <col min="7" max="7" width="13.140625" style="98" customWidth="1"/>
    <col min="8" max="8" width="5.28125" style="98" customWidth="1"/>
    <col min="9" max="9" width="8.00390625" style="98" customWidth="1"/>
    <col min="10" max="10" width="8.421875" style="98" customWidth="1"/>
    <col min="11" max="11" width="4.85156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5" width="15.00390625" style="98" customWidth="1"/>
    <col min="16" max="16" width="13.28125" style="98" customWidth="1"/>
    <col min="17" max="17" width="13.851562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121">
        <f>791000+83000+9992000</f>
        <v>10866000</v>
      </c>
      <c r="E12" s="50">
        <v>0</v>
      </c>
      <c r="F12" s="50"/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>
        <f>+B12+E12+H12+K12</f>
        <v>0</v>
      </c>
      <c r="P12" s="50">
        <f>+C12+F12+I12+L12</f>
        <v>0</v>
      </c>
      <c r="Q12" s="50">
        <f>+D12+G12+J12+M12</f>
        <v>10866000</v>
      </c>
      <c r="R12" s="49"/>
      <c r="S12" s="52"/>
    </row>
    <row r="13" spans="1:19" ht="12.75">
      <c r="A13" s="40"/>
      <c r="B13" s="49"/>
      <c r="C13" s="49"/>
      <c r="D13" s="49"/>
      <c r="E13" s="49"/>
      <c r="F13" s="49"/>
      <c r="G13" s="49">
        <v>0</v>
      </c>
      <c r="H13" s="49"/>
      <c r="I13" s="49"/>
      <c r="J13" s="49">
        <v>0</v>
      </c>
      <c r="K13" s="49"/>
      <c r="L13" s="49"/>
      <c r="M13" s="49">
        <v>0</v>
      </c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>
        <v>1346245.71</v>
      </c>
      <c r="C15" s="49">
        <f>1231920.51+9000</f>
        <v>1240920.51</v>
      </c>
      <c r="D15" s="49">
        <f>SUM(B15:C15)</f>
        <v>2587166.2199999997</v>
      </c>
      <c r="E15" s="49">
        <v>0</v>
      </c>
      <c r="F15" s="49">
        <v>5417206.32</v>
      </c>
      <c r="G15" s="49">
        <f>SUM(E15:F15)</f>
        <v>5417206.32</v>
      </c>
      <c r="H15" s="49">
        <v>0</v>
      </c>
      <c r="I15" s="49"/>
      <c r="J15" s="49">
        <f>SUM(H15:I15)</f>
        <v>0</v>
      </c>
      <c r="K15" s="49">
        <v>0</v>
      </c>
      <c r="L15" s="49">
        <v>0</v>
      </c>
      <c r="M15" s="49"/>
      <c r="N15" s="49">
        <v>0</v>
      </c>
      <c r="O15" s="49">
        <f>+B15+E15+H15</f>
        <v>1346245.71</v>
      </c>
      <c r="P15" s="49">
        <f>+C15+F15+I15</f>
        <v>6658126.83</v>
      </c>
      <c r="Q15" s="49">
        <f>SUM(O15:P15)</f>
        <v>8004372.54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122"/>
      <c r="D17" s="123"/>
      <c r="E17" s="114"/>
      <c r="F17" s="49"/>
      <c r="G17" s="49"/>
      <c r="H17" s="49"/>
      <c r="I17" s="49"/>
      <c r="J17" s="49">
        <f>SUM(H17:I17)</f>
        <v>0</v>
      </c>
      <c r="K17" s="49"/>
      <c r="L17" s="49"/>
      <c r="M17" s="49"/>
      <c r="N17" s="49"/>
      <c r="O17" s="49">
        <f>+B17+E17</f>
        <v>0</v>
      </c>
      <c r="P17" s="49">
        <f>+C17+F17</f>
        <v>0</v>
      </c>
      <c r="Q17" s="49">
        <f>+D17+G17</f>
        <v>0</v>
      </c>
      <c r="R17" s="49"/>
      <c r="S17" s="52"/>
    </row>
    <row r="18" spans="1:19" ht="12.7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123">
        <v>58107.74</v>
      </c>
      <c r="C20" s="123">
        <f>302.4+33810</f>
        <v>34112.4</v>
      </c>
      <c r="D20" s="49">
        <f>SUM(B20:C20)</f>
        <v>92220.14</v>
      </c>
      <c r="E20" s="49">
        <v>0</v>
      </c>
      <c r="F20" s="49"/>
      <c r="G20" s="49"/>
      <c r="H20" s="49">
        <v>0</v>
      </c>
      <c r="I20" s="49">
        <v>0</v>
      </c>
      <c r="J20" s="49">
        <f>SUM(H20:I20)</f>
        <v>0</v>
      </c>
      <c r="K20" s="49">
        <v>0</v>
      </c>
      <c r="L20" s="49">
        <v>0</v>
      </c>
      <c r="M20" s="49"/>
      <c r="N20" s="49">
        <v>0</v>
      </c>
      <c r="O20" s="49">
        <f>+B20+E20</f>
        <v>58107.74</v>
      </c>
      <c r="P20" s="49">
        <f>+C20+F20</f>
        <v>34112.4</v>
      </c>
      <c r="Q20" s="49">
        <f>+D20+G20</f>
        <v>92220.14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1404353.45</v>
      </c>
      <c r="C26" s="53">
        <f aca="true" t="shared" si="0" ref="C26:Q26">SUM(C15:C24)</f>
        <v>1275032.91</v>
      </c>
      <c r="D26" s="53">
        <f t="shared" si="0"/>
        <v>2679386.36</v>
      </c>
      <c r="E26" s="53">
        <f t="shared" si="0"/>
        <v>0</v>
      </c>
      <c r="F26" s="53">
        <f t="shared" si="0"/>
        <v>5417206.32</v>
      </c>
      <c r="G26" s="53">
        <f t="shared" si="0"/>
        <v>5417206.32</v>
      </c>
      <c r="H26" s="53">
        <f>SUM(H15:H24)</f>
        <v>0</v>
      </c>
      <c r="I26" s="53">
        <f>SUM(I15:I24)</f>
        <v>0</v>
      </c>
      <c r="J26" s="53">
        <f t="shared" si="0"/>
        <v>0</v>
      </c>
      <c r="K26" s="53">
        <f>SUM(K15:K24)</f>
        <v>0</v>
      </c>
      <c r="L26" s="53">
        <f>SUM(L15:L24)</f>
        <v>0</v>
      </c>
      <c r="M26" s="53">
        <f t="shared" si="0"/>
        <v>0</v>
      </c>
      <c r="N26" s="53">
        <f>SUM(N15:N24)</f>
        <v>0</v>
      </c>
      <c r="O26" s="53">
        <f t="shared" si="0"/>
        <v>1404353.45</v>
      </c>
      <c r="P26" s="53">
        <f t="shared" si="0"/>
        <v>6692239.23</v>
      </c>
      <c r="Q26" s="53">
        <f t="shared" si="0"/>
        <v>8096592.68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 t="s">
        <v>44</v>
      </c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A33:B33"/>
    <mergeCell ref="A34:B34"/>
    <mergeCell ref="B10:D10"/>
    <mergeCell ref="E10:G10"/>
    <mergeCell ref="H10:J10"/>
    <mergeCell ref="K10:M10"/>
    <mergeCell ref="O10:Q10"/>
    <mergeCell ref="A32:B32"/>
    <mergeCell ref="A1:Q1"/>
    <mergeCell ref="A2:Q2"/>
    <mergeCell ref="B8:D8"/>
    <mergeCell ref="E8:G8"/>
    <mergeCell ref="H8:J8"/>
    <mergeCell ref="K8:M8"/>
    <mergeCell ref="O8:Q8"/>
  </mergeCells>
  <printOptions/>
  <pageMargins left="0.25" right="0.2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24.421875" style="98" customWidth="1"/>
    <col min="2" max="2" width="13.140625" style="98" customWidth="1"/>
    <col min="3" max="3" width="11.28125" style="98" customWidth="1"/>
    <col min="4" max="4" width="13.57421875" style="98" customWidth="1"/>
    <col min="5" max="5" width="13.140625" style="52" customWidth="1"/>
    <col min="6" max="6" width="13.140625" style="98" customWidth="1"/>
    <col min="7" max="7" width="13.00390625" style="98" customWidth="1"/>
    <col min="8" max="8" width="6.57421875" style="98" customWidth="1"/>
    <col min="9" max="9" width="6.7109375" style="98" customWidth="1"/>
    <col min="10" max="10" width="8.57421875" style="98" customWidth="1"/>
    <col min="11" max="11" width="13.00390625" style="98" customWidth="1"/>
    <col min="12" max="12" width="13.7109375" style="98" customWidth="1"/>
    <col min="13" max="13" width="10.7109375" style="98" customWidth="1"/>
    <col min="14" max="14" width="15.00390625" style="98" customWidth="1"/>
    <col min="15" max="15" width="12.8515625" style="98" customWidth="1"/>
    <col min="16" max="16" width="13.28125" style="98" customWidth="1"/>
    <col min="17" max="17" width="13.0039062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50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123">
        <f>SUM(B12+C12)</f>
        <v>0</v>
      </c>
      <c r="E12" s="50"/>
      <c r="F12" s="50"/>
      <c r="G12" s="49">
        <f>SUM(E12+F12)</f>
        <v>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9"/>
      <c r="S12" s="52"/>
    </row>
    <row r="13" spans="1:19" ht="12.75">
      <c r="A13" s="40"/>
      <c r="B13" s="49"/>
      <c r="C13" s="122"/>
      <c r="D13" s="157"/>
      <c r="E13" s="114"/>
      <c r="F13" s="122"/>
      <c r="G13" s="54"/>
      <c r="H13" s="11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122"/>
      <c r="D14" s="123"/>
      <c r="E14" s="114"/>
      <c r="F14" s="122"/>
      <c r="G14" s="49"/>
      <c r="H14" s="114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/>
      <c r="C15" s="122"/>
      <c r="D15" s="123">
        <f aca="true" t="shared" si="0" ref="D13:D24">SUM(B15+C15)</f>
        <v>0</v>
      </c>
      <c r="E15" s="114"/>
      <c r="F15" s="122"/>
      <c r="G15" s="49">
        <f aca="true" t="shared" si="1" ref="G13:G24">SUM(E15+F15)</f>
        <v>0</v>
      </c>
      <c r="H15" s="11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2"/>
    </row>
    <row r="16" spans="1:19" ht="12.75">
      <c r="A16" s="40"/>
      <c r="B16" s="49"/>
      <c r="C16" s="122"/>
      <c r="D16" s="123"/>
      <c r="E16" s="114"/>
      <c r="F16" s="122"/>
      <c r="G16" s="49"/>
      <c r="H16" s="11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122"/>
      <c r="D17" s="123">
        <f t="shared" si="0"/>
        <v>0</v>
      </c>
      <c r="E17" s="114"/>
      <c r="F17" s="122"/>
      <c r="G17" s="49">
        <f t="shared" si="1"/>
        <v>0</v>
      </c>
      <c r="H17" s="11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2"/>
    </row>
    <row r="18" spans="1:19" ht="12.75">
      <c r="A18" s="42"/>
      <c r="B18" s="49"/>
      <c r="C18" s="122"/>
      <c r="D18" s="123"/>
      <c r="E18" s="114"/>
      <c r="F18" s="122"/>
      <c r="G18" s="49"/>
      <c r="H18" s="11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122"/>
      <c r="D19" s="123">
        <f t="shared" si="0"/>
        <v>0</v>
      </c>
      <c r="E19" s="114"/>
      <c r="F19" s="122"/>
      <c r="G19" s="49">
        <f t="shared" si="1"/>
        <v>0</v>
      </c>
      <c r="H19" s="114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123"/>
      <c r="C20" s="155"/>
      <c r="D20" s="123"/>
      <c r="E20" s="114"/>
      <c r="F20" s="122"/>
      <c r="G20" s="49"/>
      <c r="H20" s="114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2"/>
    </row>
    <row r="21" spans="1:19" ht="12.75">
      <c r="A21" s="42"/>
      <c r="B21" s="49"/>
      <c r="C21" s="122"/>
      <c r="D21" s="123"/>
      <c r="E21" s="114"/>
      <c r="F21" s="122"/>
      <c r="G21" s="49"/>
      <c r="H21" s="11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122"/>
      <c r="D22" s="123">
        <f t="shared" si="0"/>
        <v>0</v>
      </c>
      <c r="E22" s="114"/>
      <c r="F22" s="122"/>
      <c r="G22" s="49">
        <f t="shared" si="1"/>
        <v>0</v>
      </c>
      <c r="H22" s="114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122"/>
      <c r="D23" s="123"/>
      <c r="E23" s="114"/>
      <c r="F23" s="122"/>
      <c r="G23" s="49"/>
      <c r="H23" s="114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122"/>
      <c r="D24" s="123">
        <f t="shared" si="0"/>
        <v>0</v>
      </c>
      <c r="E24" s="114"/>
      <c r="F24" s="122"/>
      <c r="G24" s="49">
        <f t="shared" si="1"/>
        <v>0</v>
      </c>
      <c r="H24" s="114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122"/>
      <c r="D25" s="50"/>
      <c r="E25" s="114"/>
      <c r="F25" s="122"/>
      <c r="G25" s="50"/>
      <c r="H25" s="114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0</v>
      </c>
      <c r="C26" s="53">
        <f aca="true" t="shared" si="2" ref="C26:P26">SUM(C15:C24)</f>
        <v>0</v>
      </c>
      <c r="D26" s="156">
        <f t="shared" si="2"/>
        <v>0</v>
      </c>
      <c r="E26" s="53">
        <f t="shared" si="2"/>
        <v>0</v>
      </c>
      <c r="F26" s="53">
        <f t="shared" si="2"/>
        <v>0</v>
      </c>
      <c r="G26" s="156">
        <f t="shared" si="2"/>
        <v>0</v>
      </c>
      <c r="H26" s="53">
        <f>SUM(H15:H24)</f>
        <v>0</v>
      </c>
      <c r="I26" s="53">
        <f>SUM(I15:I24)</f>
        <v>0</v>
      </c>
      <c r="J26" s="53">
        <f t="shared" si="2"/>
        <v>0</v>
      </c>
      <c r="K26" s="53">
        <f>SUM(K15:K24)</f>
        <v>0</v>
      </c>
      <c r="L26" s="53">
        <f>SUM(L15:L24)</f>
        <v>0</v>
      </c>
      <c r="M26" s="53">
        <f t="shared" si="2"/>
        <v>0</v>
      </c>
      <c r="N26" s="53">
        <f>SUM(N15:N24)</f>
        <v>0</v>
      </c>
      <c r="O26" s="53">
        <f t="shared" si="2"/>
        <v>0</v>
      </c>
      <c r="P26" s="53">
        <f t="shared" si="2"/>
        <v>0</v>
      </c>
      <c r="Q26" s="53" t="s">
        <v>48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 t="s">
        <v>44</v>
      </c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A33:B33"/>
    <mergeCell ref="A34:B34"/>
    <mergeCell ref="B10:D10"/>
    <mergeCell ref="E10:G10"/>
    <mergeCell ref="H10:J10"/>
    <mergeCell ref="K10:M10"/>
    <mergeCell ref="O10:Q10"/>
    <mergeCell ref="A32:B32"/>
    <mergeCell ref="A1:Q1"/>
    <mergeCell ref="A2:Q2"/>
    <mergeCell ref="B8:D8"/>
    <mergeCell ref="E8:G8"/>
    <mergeCell ref="H8:J8"/>
    <mergeCell ref="K8:M8"/>
    <mergeCell ref="O8:Q8"/>
  </mergeCells>
  <printOptions/>
  <pageMargins left="0" right="0" top="1" bottom="1" header="0.5" footer="0.5"/>
  <pageSetup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24.421875" style="0" customWidth="1"/>
    <col min="2" max="3" width="11.421875" style="0" customWidth="1"/>
    <col min="4" max="4" width="13.7109375" style="0" customWidth="1"/>
    <col min="5" max="5" width="4.28125" style="8" customWidth="1"/>
    <col min="6" max="6" width="16.8515625" style="0" customWidth="1"/>
    <col min="7" max="7" width="17.28125" style="0" customWidth="1"/>
    <col min="8" max="8" width="6.140625" style="0" customWidth="1"/>
    <col min="9" max="10" width="7.140625" style="0" customWidth="1"/>
    <col min="11" max="11" width="5.00390625" style="0" customWidth="1"/>
    <col min="12" max="12" width="7.00390625" style="0" customWidth="1"/>
    <col min="13" max="13" width="6.421875" style="0" customWidth="1"/>
    <col min="14" max="14" width="8.00390625" style="0" customWidth="1"/>
    <col min="15" max="15" width="11.140625" style="0" customWidth="1"/>
    <col min="16" max="16" width="16.140625" style="0" customWidth="1"/>
    <col min="17" max="17" width="16.7109375" style="0" customWidth="1"/>
    <col min="18" max="18" width="8.140625" style="0" customWidth="1"/>
  </cols>
  <sheetData>
    <row r="1" spans="1:17" ht="15" customHeight="1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ht="15">
      <c r="A4" s="1" t="s">
        <v>0</v>
      </c>
    </row>
    <row r="5" ht="15">
      <c r="A5" s="1" t="s">
        <v>1</v>
      </c>
    </row>
    <row r="6" ht="15">
      <c r="A6" s="1" t="s">
        <v>2</v>
      </c>
    </row>
    <row r="7" ht="15">
      <c r="A7" s="1"/>
    </row>
    <row r="11" spans="1:18" s="37" customFormat="1" ht="15.75">
      <c r="A11" s="35"/>
      <c r="B11" s="135" t="s">
        <v>4</v>
      </c>
      <c r="C11" s="135"/>
      <c r="D11" s="135"/>
      <c r="E11" s="135" t="s">
        <v>26</v>
      </c>
      <c r="F11" s="135"/>
      <c r="G11" s="135"/>
      <c r="H11" s="129" t="s">
        <v>27</v>
      </c>
      <c r="I11" s="129"/>
      <c r="J11" s="130"/>
      <c r="K11" s="129" t="s">
        <v>29</v>
      </c>
      <c r="L11" s="129"/>
      <c r="M11" s="130"/>
      <c r="N11" s="36"/>
      <c r="O11" s="136" t="s">
        <v>6</v>
      </c>
      <c r="P11" s="135"/>
      <c r="Q11" s="135"/>
      <c r="R11" s="36"/>
    </row>
    <row r="12" spans="1:18" s="1" customFormat="1" ht="15">
      <c r="A12" s="3" t="s">
        <v>7</v>
      </c>
      <c r="B12" s="4" t="s">
        <v>8</v>
      </c>
      <c r="C12" s="4" t="s">
        <v>9</v>
      </c>
      <c r="D12" s="4" t="s">
        <v>6</v>
      </c>
      <c r="E12" s="47" t="s">
        <v>8</v>
      </c>
      <c r="F12" s="4" t="s">
        <v>9</v>
      </c>
      <c r="G12" s="4" t="s">
        <v>6</v>
      </c>
      <c r="H12" s="33" t="s">
        <v>8</v>
      </c>
      <c r="I12" s="33" t="s">
        <v>9</v>
      </c>
      <c r="J12" s="34" t="s">
        <v>6</v>
      </c>
      <c r="K12" s="33" t="s">
        <v>8</v>
      </c>
      <c r="L12" s="33" t="s">
        <v>9</v>
      </c>
      <c r="M12" s="34" t="s">
        <v>6</v>
      </c>
      <c r="N12" s="32" t="s">
        <v>28</v>
      </c>
      <c r="O12" s="20" t="s">
        <v>8</v>
      </c>
      <c r="P12" s="4" t="s">
        <v>9</v>
      </c>
      <c r="Q12" s="4" t="s">
        <v>6</v>
      </c>
      <c r="R12" s="38" t="s">
        <v>30</v>
      </c>
    </row>
    <row r="13" spans="1:18" s="1" customFormat="1" ht="15">
      <c r="A13" s="5">
        <v>-1</v>
      </c>
      <c r="B13" s="124">
        <v>-2</v>
      </c>
      <c r="C13" s="124"/>
      <c r="D13" s="124"/>
      <c r="E13" s="124">
        <v>-3</v>
      </c>
      <c r="F13" s="124"/>
      <c r="G13" s="124"/>
      <c r="H13" s="124">
        <v>-4</v>
      </c>
      <c r="I13" s="124"/>
      <c r="J13" s="131"/>
      <c r="K13" s="124">
        <v>-5</v>
      </c>
      <c r="L13" s="124"/>
      <c r="M13" s="131"/>
      <c r="N13" s="5">
        <v>-6</v>
      </c>
      <c r="O13" s="134">
        <v>-7</v>
      </c>
      <c r="P13" s="124"/>
      <c r="Q13" s="124"/>
      <c r="R13" s="5">
        <v>-8</v>
      </c>
    </row>
    <row r="14" spans="1:19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</row>
    <row r="15" spans="1:19" ht="12.75">
      <c r="A15" s="39" t="s">
        <v>10</v>
      </c>
      <c r="B15" s="14"/>
      <c r="C15" s="14"/>
      <c r="D15" s="14">
        <v>11253000</v>
      </c>
      <c r="E15" s="44">
        <v>0</v>
      </c>
      <c r="F15" s="14"/>
      <c r="G15" s="14">
        <v>1254960144</v>
      </c>
      <c r="H15" s="44">
        <v>0</v>
      </c>
      <c r="I15" s="44">
        <v>0</v>
      </c>
      <c r="J15" s="14">
        <v>0</v>
      </c>
      <c r="K15" s="44">
        <v>0</v>
      </c>
      <c r="L15" s="44">
        <v>0</v>
      </c>
      <c r="M15" s="14"/>
      <c r="N15" s="44">
        <v>0</v>
      </c>
      <c r="O15" s="14">
        <f>+B15+E15+H15+K15</f>
        <v>0</v>
      </c>
      <c r="P15" s="14">
        <f>+C15+F15+I15+L15</f>
        <v>0</v>
      </c>
      <c r="Q15" s="14">
        <f>+D15+G15+J15+M15</f>
        <v>1266213144</v>
      </c>
      <c r="R15" s="9"/>
      <c r="S15" s="8"/>
    </row>
    <row r="16" spans="1:19" ht="12.75">
      <c r="A16" s="40"/>
      <c r="B16" s="9"/>
      <c r="C16" s="9"/>
      <c r="D16" s="9"/>
      <c r="E16" s="45"/>
      <c r="F16" s="9"/>
      <c r="G16" s="9">
        <v>0</v>
      </c>
      <c r="H16" s="45"/>
      <c r="I16" s="45"/>
      <c r="J16" s="9">
        <v>0</v>
      </c>
      <c r="K16" s="45"/>
      <c r="L16" s="45"/>
      <c r="M16" s="9">
        <v>0</v>
      </c>
      <c r="N16" s="45"/>
      <c r="O16" s="9"/>
      <c r="P16" s="9"/>
      <c r="Q16" s="9"/>
      <c r="R16" s="9"/>
      <c r="S16" s="8"/>
    </row>
    <row r="17" spans="1:19" ht="12.75">
      <c r="A17" s="40"/>
      <c r="B17" s="9"/>
      <c r="C17" s="9"/>
      <c r="D17" s="9"/>
      <c r="E17" s="45"/>
      <c r="F17" s="9"/>
      <c r="G17" s="9"/>
      <c r="H17" s="45"/>
      <c r="I17" s="45"/>
      <c r="J17" s="9"/>
      <c r="K17" s="45"/>
      <c r="L17" s="45"/>
      <c r="M17" s="9"/>
      <c r="N17" s="45"/>
      <c r="O17" s="9"/>
      <c r="P17" s="9"/>
      <c r="Q17" s="9"/>
      <c r="R17" s="9"/>
      <c r="S17" s="8"/>
    </row>
    <row r="18" spans="1:19" ht="12.75">
      <c r="A18" s="41" t="s">
        <v>31</v>
      </c>
      <c r="B18" s="9">
        <v>297437.74</v>
      </c>
      <c r="C18" s="9">
        <v>399694.93</v>
      </c>
      <c r="D18" s="9">
        <f>SUM(B18:C18)</f>
        <v>697132.6699999999</v>
      </c>
      <c r="E18" s="45">
        <v>0</v>
      </c>
      <c r="F18" s="9">
        <v>1261464464.34</v>
      </c>
      <c r="G18" s="9">
        <f>SUM(F18)</f>
        <v>1261464464.34</v>
      </c>
      <c r="H18" s="45">
        <v>0</v>
      </c>
      <c r="I18" s="45">
        <v>0</v>
      </c>
      <c r="J18" s="9">
        <f>SUM(I18)</f>
        <v>0</v>
      </c>
      <c r="K18" s="45">
        <v>0</v>
      </c>
      <c r="L18" s="45">
        <v>0</v>
      </c>
      <c r="M18" s="9"/>
      <c r="N18" s="45">
        <v>0</v>
      </c>
      <c r="O18" s="9">
        <f>+B18+E18</f>
        <v>297437.74</v>
      </c>
      <c r="P18" s="9">
        <f>+C18+F18</f>
        <v>1261864159.27</v>
      </c>
      <c r="Q18" s="9">
        <f>SUM(O18:P18)</f>
        <v>1262161597.01</v>
      </c>
      <c r="R18" s="9"/>
      <c r="S18" s="8"/>
    </row>
    <row r="19" spans="1:19" ht="12.75">
      <c r="A19" s="40"/>
      <c r="B19" s="9"/>
      <c r="C19" s="9"/>
      <c r="D19" s="9"/>
      <c r="E19" s="45"/>
      <c r="F19" s="9"/>
      <c r="G19" s="9"/>
      <c r="H19" s="45"/>
      <c r="I19" s="45"/>
      <c r="J19" s="9"/>
      <c r="K19" s="45"/>
      <c r="L19" s="45"/>
      <c r="M19" s="9"/>
      <c r="N19" s="45"/>
      <c r="O19" s="9"/>
      <c r="P19" s="9"/>
      <c r="Q19" s="9"/>
      <c r="R19" s="9"/>
      <c r="S19" s="8"/>
    </row>
    <row r="20" spans="1:19" ht="12.75">
      <c r="A20" s="42" t="s">
        <v>32</v>
      </c>
      <c r="B20" s="9"/>
      <c r="C20" s="9"/>
      <c r="D20" s="9"/>
      <c r="E20" s="45"/>
      <c r="F20" s="9"/>
      <c r="G20" s="9">
        <f>SUM(E20:F20)</f>
        <v>0</v>
      </c>
      <c r="H20" s="45"/>
      <c r="I20" s="45"/>
      <c r="J20" s="9">
        <f>SUM(H20:I20)</f>
        <v>0</v>
      </c>
      <c r="K20" s="45"/>
      <c r="L20" s="45"/>
      <c r="M20" s="9"/>
      <c r="N20" s="45"/>
      <c r="O20" s="9">
        <f>+B20+E20</f>
        <v>0</v>
      </c>
      <c r="P20" s="9">
        <f>+C20+F20</f>
        <v>0</v>
      </c>
      <c r="Q20" s="9">
        <f>+D20+G20</f>
        <v>0</v>
      </c>
      <c r="R20" s="9"/>
      <c r="S20" s="8"/>
    </row>
    <row r="21" spans="1:19" ht="12.75">
      <c r="A21" s="40"/>
      <c r="B21" s="9"/>
      <c r="C21" s="9"/>
      <c r="D21" s="9"/>
      <c r="E21" s="45"/>
      <c r="F21" s="9"/>
      <c r="G21" s="9"/>
      <c r="H21" s="45"/>
      <c r="I21" s="45"/>
      <c r="J21" s="9"/>
      <c r="K21" s="45"/>
      <c r="L21" s="45"/>
      <c r="M21" s="9"/>
      <c r="N21" s="45"/>
      <c r="O21" s="9"/>
      <c r="P21" s="9"/>
      <c r="Q21" s="9"/>
      <c r="R21" s="9"/>
      <c r="S21" s="8"/>
    </row>
    <row r="22" spans="1:19" ht="25.5">
      <c r="A22" s="43" t="s">
        <v>33</v>
      </c>
      <c r="B22" s="9">
        <v>47737.84</v>
      </c>
      <c r="C22" s="9"/>
      <c r="D22" s="9">
        <f>SUM(B22:C22)</f>
        <v>47737.84</v>
      </c>
      <c r="E22" s="45">
        <v>0</v>
      </c>
      <c r="F22" s="9">
        <v>300196.44</v>
      </c>
      <c r="G22" s="9">
        <f>SUM(E22:F22)</f>
        <v>300196.44</v>
      </c>
      <c r="H22" s="45">
        <v>0</v>
      </c>
      <c r="I22" s="45">
        <v>0</v>
      </c>
      <c r="J22" s="9">
        <f>SUM(H22:I22)</f>
        <v>0</v>
      </c>
      <c r="K22" s="45">
        <v>0</v>
      </c>
      <c r="L22" s="45">
        <v>0</v>
      </c>
      <c r="M22" s="9"/>
      <c r="N22" s="45">
        <v>0</v>
      </c>
      <c r="O22" s="9">
        <f>+B22+E22</f>
        <v>47737.84</v>
      </c>
      <c r="P22" s="9">
        <f>+C22+F22</f>
        <v>300196.44</v>
      </c>
      <c r="Q22" s="9">
        <f>+D22+G22</f>
        <v>347934.28</v>
      </c>
      <c r="R22" s="9"/>
      <c r="S22" s="8"/>
    </row>
    <row r="23" spans="1:19" ht="12.75">
      <c r="A23" s="40"/>
      <c r="B23" s="9"/>
      <c r="C23" s="9"/>
      <c r="D23" s="9"/>
      <c r="E23" s="45"/>
      <c r="F23" s="9"/>
      <c r="G23" s="9"/>
      <c r="H23" s="45"/>
      <c r="I23" s="45"/>
      <c r="J23" s="9"/>
      <c r="K23" s="45"/>
      <c r="L23" s="45"/>
      <c r="M23" s="9"/>
      <c r="N23" s="45"/>
      <c r="O23" s="9"/>
      <c r="P23" s="9"/>
      <c r="Q23" s="9"/>
      <c r="R23" s="9"/>
      <c r="S23" s="8"/>
    </row>
    <row r="24" spans="1:19" ht="25.5">
      <c r="A24" s="43" t="s">
        <v>15</v>
      </c>
      <c r="B24" s="9"/>
      <c r="C24" s="9"/>
      <c r="D24" s="9"/>
      <c r="E24" s="45"/>
      <c r="F24" s="9"/>
      <c r="G24" s="9"/>
      <c r="H24" s="45"/>
      <c r="I24" s="45"/>
      <c r="J24" s="9"/>
      <c r="K24" s="45"/>
      <c r="L24" s="45"/>
      <c r="M24" s="9"/>
      <c r="N24" s="45"/>
      <c r="O24" s="9"/>
      <c r="P24" s="9"/>
      <c r="Q24" s="9"/>
      <c r="R24" s="9"/>
      <c r="S24" s="8"/>
    </row>
    <row r="25" spans="1:19" ht="12.75">
      <c r="A25" s="42"/>
      <c r="B25" s="9"/>
      <c r="C25" s="9"/>
      <c r="D25" s="9"/>
      <c r="E25" s="45"/>
      <c r="F25" s="9"/>
      <c r="G25" s="9"/>
      <c r="H25" s="45"/>
      <c r="I25" s="45"/>
      <c r="J25" s="9"/>
      <c r="K25" s="45"/>
      <c r="L25" s="45"/>
      <c r="M25" s="9"/>
      <c r="N25" s="45"/>
      <c r="O25" s="9"/>
      <c r="P25" s="9"/>
      <c r="Q25" s="9"/>
      <c r="R25" s="9"/>
      <c r="S25" s="8"/>
    </row>
    <row r="26" spans="1:19" ht="25.5">
      <c r="A26" s="43" t="s">
        <v>16</v>
      </c>
      <c r="B26" s="9"/>
      <c r="C26" s="9"/>
      <c r="D26" s="9"/>
      <c r="E26" s="45"/>
      <c r="F26" s="9"/>
      <c r="G26" s="9"/>
      <c r="H26" s="45"/>
      <c r="I26" s="45"/>
      <c r="J26" s="9"/>
      <c r="K26" s="45"/>
      <c r="L26" s="45"/>
      <c r="M26" s="9"/>
      <c r="N26" s="45"/>
      <c r="O26" s="9"/>
      <c r="P26" s="9"/>
      <c r="Q26" s="9"/>
      <c r="R26" s="9"/>
      <c r="S26" s="8"/>
    </row>
    <row r="27" spans="1:19" ht="12.75">
      <c r="A27" s="6"/>
      <c r="B27" s="9"/>
      <c r="C27" s="9"/>
      <c r="D27" s="9"/>
      <c r="E27" s="45"/>
      <c r="F27" s="9"/>
      <c r="G27" s="9"/>
      <c r="H27" s="45"/>
      <c r="I27" s="45"/>
      <c r="J27" s="9"/>
      <c r="K27" s="45"/>
      <c r="L27" s="45"/>
      <c r="M27" s="9"/>
      <c r="N27" s="45"/>
      <c r="O27" s="9"/>
      <c r="P27" s="9"/>
      <c r="Q27" s="9"/>
      <c r="R27" s="9"/>
      <c r="S27" s="8"/>
    </row>
    <row r="28" spans="1:19" ht="21.75" customHeight="1">
      <c r="A28" s="11" t="s">
        <v>6</v>
      </c>
      <c r="B28" s="24">
        <f>SUM(B18:B26)</f>
        <v>345175.57999999996</v>
      </c>
      <c r="C28" s="24">
        <f aca="true" t="shared" si="0" ref="C28:Q28">SUM(C18:C26)</f>
        <v>399694.93</v>
      </c>
      <c r="D28" s="24">
        <f t="shared" si="0"/>
        <v>744870.5099999999</v>
      </c>
      <c r="E28" s="46">
        <f t="shared" si="0"/>
        <v>0</v>
      </c>
      <c r="F28" s="24">
        <f t="shared" si="0"/>
        <v>1261764660.78</v>
      </c>
      <c r="G28" s="24">
        <f t="shared" si="0"/>
        <v>1261764660.78</v>
      </c>
      <c r="H28" s="46">
        <f>SUM(H18:H26)</f>
        <v>0</v>
      </c>
      <c r="I28" s="46">
        <f>SUM(I18:I26)</f>
        <v>0</v>
      </c>
      <c r="J28" s="24">
        <f t="shared" si="0"/>
        <v>0</v>
      </c>
      <c r="K28" s="46">
        <f>SUM(K18:K26)</f>
        <v>0</v>
      </c>
      <c r="L28" s="46">
        <f>SUM(L18:L26)</f>
        <v>0</v>
      </c>
      <c r="M28" s="24">
        <f t="shared" si="0"/>
        <v>0</v>
      </c>
      <c r="N28" s="46">
        <f>SUM(N18:N26)</f>
        <v>0</v>
      </c>
      <c r="O28" s="24">
        <f t="shared" si="0"/>
        <v>345175.57999999996</v>
      </c>
      <c r="P28" s="24">
        <f t="shared" si="0"/>
        <v>1262164355.71</v>
      </c>
      <c r="Q28" s="24">
        <f t="shared" si="0"/>
        <v>1262509531.29</v>
      </c>
      <c r="R28" s="24"/>
      <c r="S28" s="8"/>
    </row>
    <row r="29" spans="1:19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8"/>
    </row>
    <row r="30" spans="1:19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8"/>
      <c r="R30" s="28"/>
      <c r="S30" s="8"/>
    </row>
    <row r="31" spans="1:19" ht="12.75">
      <c r="A31" s="19" t="s">
        <v>17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18</v>
      </c>
      <c r="P31" s="23"/>
      <c r="Q31" s="28"/>
      <c r="R31" s="28"/>
      <c r="S31" s="8"/>
    </row>
    <row r="32" spans="1:19" ht="12.75">
      <c r="A32" s="1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8"/>
      <c r="R32" s="28"/>
      <c r="S32" s="8"/>
    </row>
    <row r="33" spans="1:19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8"/>
      <c r="R33" s="28"/>
      <c r="S33" s="8"/>
    </row>
    <row r="34" spans="1:19" ht="15.75">
      <c r="A34" s="132" t="s">
        <v>19</v>
      </c>
      <c r="B34" s="13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6"/>
      <c r="P34" s="16"/>
      <c r="Q34" s="28"/>
      <c r="R34" s="28"/>
      <c r="S34" s="8"/>
    </row>
    <row r="35" spans="1:19" ht="12.75">
      <c r="A35" s="127" t="s">
        <v>20</v>
      </c>
      <c r="B35" s="12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8"/>
      <c r="R35" s="28"/>
      <c r="S35" s="8"/>
    </row>
    <row r="36" spans="1:19" ht="12.75">
      <c r="A36" s="127" t="s">
        <v>21</v>
      </c>
      <c r="B36" s="12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8"/>
      <c r="R36" s="28"/>
      <c r="S36" s="8"/>
    </row>
    <row r="37" spans="1:19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8"/>
      <c r="R37" s="28"/>
      <c r="S37" s="8"/>
    </row>
    <row r="38" spans="1:18" ht="12.75">
      <c r="A38" s="19"/>
      <c r="B38" s="22"/>
      <c r="C38" s="22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/>
      <c r="R38" s="21"/>
    </row>
    <row r="39" spans="1:18" ht="12.75">
      <c r="A39" s="19" t="s">
        <v>34</v>
      </c>
      <c r="B39" s="22"/>
      <c r="C39" s="22"/>
      <c r="D39" s="22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 t="s">
        <v>23</v>
      </c>
      <c r="P39" s="22"/>
      <c r="Q39" s="21"/>
      <c r="R39" s="21"/>
    </row>
    <row r="40" spans="1:18" ht="12.75">
      <c r="A40" s="29"/>
      <c r="B40" s="30"/>
      <c r="C40" s="30"/>
      <c r="D40" s="30"/>
      <c r="E40" s="1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1"/>
    </row>
    <row r="44" ht="12.75">
      <c r="A44" s="18" t="s">
        <v>24</v>
      </c>
    </row>
  </sheetData>
  <sheetProtection/>
  <mergeCells count="15">
    <mergeCell ref="O13:Q13"/>
    <mergeCell ref="A1:Q1"/>
    <mergeCell ref="A2:Q2"/>
    <mergeCell ref="B11:D11"/>
    <mergeCell ref="E11:G11"/>
    <mergeCell ref="O11:Q11"/>
    <mergeCell ref="H11:J11"/>
    <mergeCell ref="H13:J13"/>
    <mergeCell ref="A36:B36"/>
    <mergeCell ref="K11:M11"/>
    <mergeCell ref="K13:M13"/>
    <mergeCell ref="A34:B34"/>
    <mergeCell ref="A35:B35"/>
    <mergeCell ref="B13:D13"/>
    <mergeCell ref="E13:G13"/>
  </mergeCells>
  <printOptions/>
  <pageMargins left="0.5" right="0" top="0.75" bottom="0.25" header="0.5" footer="0.5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24.421875" style="0" customWidth="1"/>
    <col min="2" max="3" width="10.57421875" style="0" customWidth="1"/>
    <col min="4" max="4" width="13.57421875" style="0" customWidth="1"/>
    <col min="5" max="5" width="4.8515625" style="8" customWidth="1"/>
    <col min="6" max="6" width="14.00390625" style="0" customWidth="1"/>
    <col min="7" max="7" width="14.7109375" style="0" customWidth="1"/>
    <col min="8" max="8" width="5.140625" style="0" customWidth="1"/>
    <col min="9" max="9" width="11.00390625" style="0" customWidth="1"/>
    <col min="10" max="10" width="10.8515625" style="0" customWidth="1"/>
    <col min="11" max="11" width="4.421875" style="0" customWidth="1"/>
    <col min="12" max="12" width="6.140625" style="0" customWidth="1"/>
    <col min="13" max="13" width="6.421875" style="0" customWidth="1"/>
    <col min="14" max="14" width="8.00390625" style="0" customWidth="1"/>
    <col min="15" max="15" width="10.57421875" style="0" customWidth="1"/>
    <col min="16" max="16" width="14.140625" style="0" customWidth="1"/>
    <col min="17" max="17" width="14.00390625" style="0" customWidth="1"/>
    <col min="18" max="18" width="8.140625" style="0" customWidth="1"/>
    <col min="20" max="20" width="11.8515625" style="0" bestFit="1" customWidth="1"/>
  </cols>
  <sheetData>
    <row r="1" spans="1:17" ht="15" customHeight="1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ht="15">
      <c r="A4" s="1" t="s">
        <v>0</v>
      </c>
    </row>
    <row r="5" ht="15">
      <c r="A5" s="1" t="s">
        <v>1</v>
      </c>
    </row>
    <row r="6" ht="15">
      <c r="A6" s="1" t="s">
        <v>2</v>
      </c>
    </row>
    <row r="7" ht="15">
      <c r="A7" s="1"/>
    </row>
    <row r="11" spans="1:18" s="37" customFormat="1" ht="15.75">
      <c r="A11" s="35"/>
      <c r="B11" s="135" t="s">
        <v>4</v>
      </c>
      <c r="C11" s="135"/>
      <c r="D11" s="135"/>
      <c r="E11" s="135" t="s">
        <v>26</v>
      </c>
      <c r="F11" s="135"/>
      <c r="G11" s="135"/>
      <c r="H11" s="129" t="s">
        <v>27</v>
      </c>
      <c r="I11" s="129"/>
      <c r="J11" s="130"/>
      <c r="K11" s="129" t="s">
        <v>29</v>
      </c>
      <c r="L11" s="129"/>
      <c r="M11" s="130"/>
      <c r="N11" s="36"/>
      <c r="O11" s="136" t="s">
        <v>6</v>
      </c>
      <c r="P11" s="135"/>
      <c r="Q11" s="135"/>
      <c r="R11" s="36"/>
    </row>
    <row r="12" spans="1:18" s="1" customFormat="1" ht="15">
      <c r="A12" s="3" t="s">
        <v>7</v>
      </c>
      <c r="B12" s="4" t="s">
        <v>8</v>
      </c>
      <c r="C12" s="4" t="s">
        <v>9</v>
      </c>
      <c r="D12" s="4" t="s">
        <v>6</v>
      </c>
      <c r="E12" s="47" t="s">
        <v>8</v>
      </c>
      <c r="F12" s="4" t="s">
        <v>9</v>
      </c>
      <c r="G12" s="4" t="s">
        <v>6</v>
      </c>
      <c r="H12" s="33" t="s">
        <v>8</v>
      </c>
      <c r="I12" s="33" t="s">
        <v>9</v>
      </c>
      <c r="J12" s="34" t="s">
        <v>6</v>
      </c>
      <c r="K12" s="33" t="s">
        <v>8</v>
      </c>
      <c r="L12" s="33" t="s">
        <v>9</v>
      </c>
      <c r="M12" s="34" t="s">
        <v>6</v>
      </c>
      <c r="N12" s="32" t="s">
        <v>28</v>
      </c>
      <c r="O12" s="20" t="s">
        <v>8</v>
      </c>
      <c r="P12" s="4" t="s">
        <v>9</v>
      </c>
      <c r="Q12" s="4" t="s">
        <v>6</v>
      </c>
      <c r="R12" s="38" t="s">
        <v>30</v>
      </c>
    </row>
    <row r="13" spans="1:18" s="1" customFormat="1" ht="15">
      <c r="A13" s="5">
        <v>-1</v>
      </c>
      <c r="B13" s="124">
        <v>-2</v>
      </c>
      <c r="C13" s="124"/>
      <c r="D13" s="124"/>
      <c r="E13" s="124">
        <v>-3</v>
      </c>
      <c r="F13" s="124"/>
      <c r="G13" s="124"/>
      <c r="H13" s="124">
        <v>-4</v>
      </c>
      <c r="I13" s="124"/>
      <c r="J13" s="131"/>
      <c r="K13" s="124">
        <v>-5</v>
      </c>
      <c r="L13" s="124"/>
      <c r="M13" s="131"/>
      <c r="N13" s="5">
        <v>-6</v>
      </c>
      <c r="O13" s="134">
        <v>-7</v>
      </c>
      <c r="P13" s="124"/>
      <c r="Q13" s="124"/>
      <c r="R13" s="5">
        <v>-8</v>
      </c>
    </row>
    <row r="14" spans="1:19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</row>
    <row r="15" spans="1:19" ht="12.75">
      <c r="A15" s="39" t="s">
        <v>10</v>
      </c>
      <c r="B15" s="50"/>
      <c r="C15" s="50"/>
      <c r="D15" s="50">
        <v>11433000</v>
      </c>
      <c r="E15" s="50">
        <v>0</v>
      </c>
      <c r="F15" s="50"/>
      <c r="G15" s="50">
        <v>118598064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/>
      <c r="N15" s="50">
        <v>0</v>
      </c>
      <c r="O15" s="50">
        <f>+B15+E15+H15+K15</f>
        <v>0</v>
      </c>
      <c r="P15" s="50">
        <f>+C15+F15+I15+L15</f>
        <v>0</v>
      </c>
      <c r="Q15" s="50">
        <f>+D15+G15+J15+M15</f>
        <v>130031064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>
        <v>0</v>
      </c>
      <c r="H16" s="49"/>
      <c r="I16" s="49"/>
      <c r="J16" s="49">
        <v>0</v>
      </c>
      <c r="K16" s="49"/>
      <c r="L16" s="49"/>
      <c r="M16" s="49">
        <v>0</v>
      </c>
      <c r="N16" s="49"/>
      <c r="O16" s="49"/>
      <c r="P16" s="49"/>
      <c r="Q16" s="49"/>
      <c r="R16" s="49"/>
      <c r="S16" s="52"/>
    </row>
    <row r="17" spans="1:19" ht="12.75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2"/>
    </row>
    <row r="18" spans="1:20" ht="12.75">
      <c r="A18" s="41" t="s">
        <v>31</v>
      </c>
      <c r="B18" s="49">
        <v>684517.93</v>
      </c>
      <c r="C18" s="49">
        <v>250932.57</v>
      </c>
      <c r="D18" s="49">
        <f>SUM(B18:C18)</f>
        <v>935450.5</v>
      </c>
      <c r="E18" s="49">
        <v>0</v>
      </c>
      <c r="F18" s="49">
        <v>122342055.86</v>
      </c>
      <c r="G18" s="49">
        <f>SUM(E18:F18)</f>
        <v>122342055.86</v>
      </c>
      <c r="H18" s="49">
        <v>0</v>
      </c>
      <c r="I18" s="49">
        <v>166610</v>
      </c>
      <c r="J18" s="49">
        <f>SUM(H18:I18)</f>
        <v>166610</v>
      </c>
      <c r="K18" s="49">
        <v>0</v>
      </c>
      <c r="L18" s="49">
        <v>0</v>
      </c>
      <c r="M18" s="49"/>
      <c r="N18" s="49">
        <v>0</v>
      </c>
      <c r="O18" s="49">
        <f>+B18+E18+H18</f>
        <v>684517.93</v>
      </c>
      <c r="P18" s="49">
        <f>+C18+F18+I18</f>
        <v>122759598.42999999</v>
      </c>
      <c r="Q18" s="49">
        <f>SUM(O18:P18)</f>
        <v>123444116.36</v>
      </c>
      <c r="R18" s="49"/>
      <c r="S18" s="52"/>
      <c r="T18" s="48">
        <f>+Q18-123444116.36</f>
        <v>0</v>
      </c>
    </row>
    <row r="19" spans="1:19" ht="12.75">
      <c r="A19" s="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>
      <c r="A20" s="42" t="s">
        <v>32</v>
      </c>
      <c r="B20" s="49"/>
      <c r="C20" s="49"/>
      <c r="D20" s="49"/>
      <c r="E20" s="49"/>
      <c r="F20" s="49"/>
      <c r="G20" s="49"/>
      <c r="H20" s="49"/>
      <c r="I20" s="49"/>
      <c r="J20" s="49">
        <f>SUM(H20:I20)</f>
        <v>0</v>
      </c>
      <c r="K20" s="49"/>
      <c r="L20" s="49"/>
      <c r="M20" s="49"/>
      <c r="N20" s="49"/>
      <c r="O20" s="49">
        <f>+B20+E20</f>
        <v>0</v>
      </c>
      <c r="P20" s="49">
        <f>+C20+F20</f>
        <v>0</v>
      </c>
      <c r="Q20" s="49">
        <f>+D20+G20</f>
        <v>0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12.75" customHeight="1">
      <c r="A22" s="43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 customHeight="1">
      <c r="A23" s="51" t="s">
        <v>37</v>
      </c>
      <c r="B23" s="49">
        <v>73875.59</v>
      </c>
      <c r="C23" s="49">
        <f>6633.51+9082</f>
        <v>15715.51</v>
      </c>
      <c r="D23" s="49">
        <f>SUM(B23:C23)</f>
        <v>89591.09999999999</v>
      </c>
      <c r="E23" s="49">
        <v>0</v>
      </c>
      <c r="F23" s="49"/>
      <c r="G23" s="49"/>
      <c r="H23" s="49">
        <v>0</v>
      </c>
      <c r="I23" s="49">
        <v>0</v>
      </c>
      <c r="J23" s="49">
        <f>SUM(H23:I23)</f>
        <v>0</v>
      </c>
      <c r="K23" s="49">
        <v>0</v>
      </c>
      <c r="L23" s="49">
        <v>0</v>
      </c>
      <c r="M23" s="49"/>
      <c r="N23" s="49">
        <v>0</v>
      </c>
      <c r="O23" s="49">
        <f>+B23+E23</f>
        <v>73875.59</v>
      </c>
      <c r="P23" s="49">
        <f>+C23+F23</f>
        <v>15715.51</v>
      </c>
      <c r="Q23" s="49">
        <f>+D23+G23</f>
        <v>89591.09999999999</v>
      </c>
      <c r="R23" s="49"/>
      <c r="S23" s="52"/>
    </row>
    <row r="24" spans="1:19" ht="12.75">
      <c r="A24" s="4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25.5">
      <c r="A25" s="43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12.75">
      <c r="A26" s="4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ht="25.5">
      <c r="A27" s="43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2"/>
    </row>
    <row r="28" spans="1:19" ht="12.75">
      <c r="A28" s="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2"/>
    </row>
    <row r="29" spans="1:19" ht="21.75" customHeight="1">
      <c r="A29" s="11" t="s">
        <v>6</v>
      </c>
      <c r="B29" s="53">
        <f>SUM(B18:B27)</f>
        <v>758393.52</v>
      </c>
      <c r="C29" s="53">
        <f aca="true" t="shared" si="0" ref="C29:Q29">SUM(C18:C27)</f>
        <v>266648.08</v>
      </c>
      <c r="D29" s="53">
        <f t="shared" si="0"/>
        <v>1025041.6</v>
      </c>
      <c r="E29" s="53">
        <f t="shared" si="0"/>
        <v>0</v>
      </c>
      <c r="F29" s="53">
        <f t="shared" si="0"/>
        <v>122342055.86</v>
      </c>
      <c r="G29" s="53">
        <f t="shared" si="0"/>
        <v>122342055.86</v>
      </c>
      <c r="H29" s="53">
        <f>SUM(H18:H27)</f>
        <v>0</v>
      </c>
      <c r="I29" s="53">
        <f>SUM(I18:I27)</f>
        <v>166610</v>
      </c>
      <c r="J29" s="53">
        <f t="shared" si="0"/>
        <v>166610</v>
      </c>
      <c r="K29" s="53">
        <f>SUM(K18:K27)</f>
        <v>0</v>
      </c>
      <c r="L29" s="53">
        <f>SUM(L18:L27)</f>
        <v>0</v>
      </c>
      <c r="M29" s="53">
        <f t="shared" si="0"/>
        <v>0</v>
      </c>
      <c r="N29" s="53">
        <f>SUM(N18:N27)</f>
        <v>0</v>
      </c>
      <c r="O29" s="53">
        <f t="shared" si="0"/>
        <v>758393.52</v>
      </c>
      <c r="P29" s="53">
        <f t="shared" si="0"/>
        <v>122775313.94</v>
      </c>
      <c r="Q29" s="53">
        <f t="shared" si="0"/>
        <v>123533707.46</v>
      </c>
      <c r="R29" s="54"/>
      <c r="S29" s="52"/>
    </row>
    <row r="30" spans="1:19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8"/>
    </row>
    <row r="31" spans="1:19" ht="12.75">
      <c r="A31" s="1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8"/>
      <c r="R31" s="28"/>
      <c r="S31" s="8"/>
    </row>
    <row r="32" spans="1:19" ht="12.75">
      <c r="A32" s="19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 t="s">
        <v>18</v>
      </c>
      <c r="P32" s="23"/>
      <c r="Q32" s="28"/>
      <c r="R32" s="28"/>
      <c r="S32" s="8"/>
    </row>
    <row r="33" spans="1:19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8"/>
      <c r="R33" s="28"/>
      <c r="S33" s="8"/>
    </row>
    <row r="34" spans="1:19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8"/>
      <c r="R34" s="28"/>
      <c r="S34" s="8"/>
    </row>
    <row r="35" spans="1:19" ht="15.75">
      <c r="A35" s="132" t="s">
        <v>19</v>
      </c>
      <c r="B35" s="13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6"/>
      <c r="P35" s="16"/>
      <c r="Q35" s="28"/>
      <c r="R35" s="28"/>
      <c r="S35" s="8"/>
    </row>
    <row r="36" spans="1:19" ht="12.75">
      <c r="A36" s="127" t="s">
        <v>38</v>
      </c>
      <c r="B36" s="12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8"/>
      <c r="R36" s="28"/>
      <c r="S36" s="8"/>
    </row>
    <row r="37" spans="1:19" ht="12.75">
      <c r="A37" s="127"/>
      <c r="B37" s="12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8"/>
      <c r="R37" s="28"/>
      <c r="S37" s="8"/>
    </row>
    <row r="38" spans="1:19" ht="12.75">
      <c r="A38" s="19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8"/>
      <c r="R38" s="28"/>
      <c r="S38" s="8"/>
    </row>
    <row r="39" spans="1:18" ht="12.75">
      <c r="A39" s="19" t="s">
        <v>34</v>
      </c>
      <c r="B39" s="22"/>
      <c r="C39" s="22"/>
      <c r="D39" s="22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 t="s">
        <v>23</v>
      </c>
      <c r="P39" s="22"/>
      <c r="Q39" s="21"/>
      <c r="R39" s="21"/>
    </row>
    <row r="40" spans="1:18" ht="12.75">
      <c r="A40" s="29"/>
      <c r="B40" s="30"/>
      <c r="C40" s="30"/>
      <c r="D40" s="30"/>
      <c r="E40" s="1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1"/>
    </row>
    <row r="44" ht="12.75">
      <c r="A44" s="18" t="s">
        <v>24</v>
      </c>
    </row>
  </sheetData>
  <sheetProtection/>
  <mergeCells count="15">
    <mergeCell ref="O13:Q13"/>
    <mergeCell ref="A35:B35"/>
    <mergeCell ref="A36:B36"/>
    <mergeCell ref="A37:B37"/>
    <mergeCell ref="B13:D13"/>
    <mergeCell ref="E13:G13"/>
    <mergeCell ref="H13:J13"/>
    <mergeCell ref="K13:M13"/>
    <mergeCell ref="A1:Q1"/>
    <mergeCell ref="A2:Q2"/>
    <mergeCell ref="B11:D11"/>
    <mergeCell ref="E11:G11"/>
    <mergeCell ref="H11:J11"/>
    <mergeCell ref="K11:M11"/>
    <mergeCell ref="O11:Q11"/>
  </mergeCells>
  <printOptions/>
  <pageMargins left="0.14" right="0.1" top="0.75" bottom="0" header="0.5" footer="0.5"/>
  <pageSetup horizontalDpi="300" verticalDpi="3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J23">
      <selection activeCell="J23" sqref="A1:IV16384"/>
    </sheetView>
  </sheetViews>
  <sheetFormatPr defaultColWidth="9.140625" defaultRowHeight="12.75"/>
  <cols>
    <col min="1" max="1" width="24.421875" style="55" customWidth="1"/>
    <col min="2" max="2" width="11.00390625" style="55" customWidth="1"/>
    <col min="3" max="3" width="11.8515625" style="55" customWidth="1"/>
    <col min="4" max="4" width="13.57421875" style="55" customWidth="1"/>
    <col min="5" max="5" width="4.8515625" style="57" customWidth="1"/>
    <col min="6" max="6" width="12.8515625" style="55" customWidth="1"/>
    <col min="7" max="7" width="12.421875" style="55" customWidth="1"/>
    <col min="8" max="8" width="5.140625" style="55" customWidth="1"/>
    <col min="9" max="10" width="12.7109375" style="55" customWidth="1"/>
    <col min="11" max="11" width="4.421875" style="55" customWidth="1"/>
    <col min="12" max="12" width="6.140625" style="55" customWidth="1"/>
    <col min="13" max="13" width="6.00390625" style="55" customWidth="1"/>
    <col min="14" max="14" width="8.00390625" style="55" customWidth="1"/>
    <col min="15" max="15" width="11.140625" style="55" customWidth="1"/>
    <col min="16" max="16" width="13.00390625" style="55" customWidth="1"/>
    <col min="17" max="17" width="13.7109375" style="55" customWidth="1"/>
    <col min="18" max="18" width="8.140625" style="55" customWidth="1"/>
    <col min="19" max="19" width="9.140625" style="55" customWidth="1"/>
    <col min="20" max="20" width="11.8515625" style="55" bestFit="1" customWidth="1"/>
    <col min="21" max="16384" width="9.140625" style="55" customWidth="1"/>
  </cols>
  <sheetData>
    <row r="1" spans="1:17" ht="15" customHeight="1">
      <c r="A1" s="144" t="s">
        <v>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5" customHeight="1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4" ht="15">
      <c r="A4" s="56" t="s">
        <v>0</v>
      </c>
    </row>
    <row r="5" ht="15">
      <c r="A5" s="56" t="s">
        <v>1</v>
      </c>
    </row>
    <row r="6" ht="15">
      <c r="A6" s="56" t="s">
        <v>2</v>
      </c>
    </row>
    <row r="7" ht="15">
      <c r="A7" s="56"/>
    </row>
    <row r="11" spans="1:18" s="60" customFormat="1" ht="15.75">
      <c r="A11" s="58"/>
      <c r="B11" s="145" t="s">
        <v>4</v>
      </c>
      <c r="C11" s="145"/>
      <c r="D11" s="145"/>
      <c r="E11" s="145" t="s">
        <v>26</v>
      </c>
      <c r="F11" s="145"/>
      <c r="G11" s="145"/>
      <c r="H11" s="146" t="s">
        <v>27</v>
      </c>
      <c r="I11" s="146"/>
      <c r="J11" s="147"/>
      <c r="K11" s="146" t="s">
        <v>29</v>
      </c>
      <c r="L11" s="146"/>
      <c r="M11" s="147"/>
      <c r="N11" s="59"/>
      <c r="O11" s="148" t="s">
        <v>6</v>
      </c>
      <c r="P11" s="145"/>
      <c r="Q11" s="145"/>
      <c r="R11" s="59"/>
    </row>
    <row r="12" spans="1:18" s="56" customFormat="1" ht="15">
      <c r="A12" s="61" t="s">
        <v>7</v>
      </c>
      <c r="B12" s="62" t="s">
        <v>8</v>
      </c>
      <c r="C12" s="62" t="s">
        <v>9</v>
      </c>
      <c r="D12" s="62" t="s">
        <v>6</v>
      </c>
      <c r="E12" s="63" t="s">
        <v>8</v>
      </c>
      <c r="F12" s="62" t="s">
        <v>9</v>
      </c>
      <c r="G12" s="62" t="s">
        <v>6</v>
      </c>
      <c r="H12" s="64" t="s">
        <v>8</v>
      </c>
      <c r="I12" s="64" t="s">
        <v>9</v>
      </c>
      <c r="J12" s="65" t="s">
        <v>6</v>
      </c>
      <c r="K12" s="64" t="s">
        <v>8</v>
      </c>
      <c r="L12" s="64" t="s">
        <v>9</v>
      </c>
      <c r="M12" s="65" t="s">
        <v>6</v>
      </c>
      <c r="N12" s="66" t="s">
        <v>28</v>
      </c>
      <c r="O12" s="67" t="s">
        <v>8</v>
      </c>
      <c r="P12" s="62" t="s">
        <v>9</v>
      </c>
      <c r="Q12" s="62" t="s">
        <v>6</v>
      </c>
      <c r="R12" s="68" t="s">
        <v>30</v>
      </c>
    </row>
    <row r="13" spans="1:18" s="56" customFormat="1" ht="15">
      <c r="A13" s="69">
        <v>-1</v>
      </c>
      <c r="B13" s="138">
        <v>-2</v>
      </c>
      <c r="C13" s="138"/>
      <c r="D13" s="138"/>
      <c r="E13" s="138">
        <v>-3</v>
      </c>
      <c r="F13" s="138"/>
      <c r="G13" s="138"/>
      <c r="H13" s="138">
        <v>-4</v>
      </c>
      <c r="I13" s="138"/>
      <c r="J13" s="143"/>
      <c r="K13" s="138">
        <v>-5</v>
      </c>
      <c r="L13" s="138"/>
      <c r="M13" s="143"/>
      <c r="N13" s="69">
        <v>-6</v>
      </c>
      <c r="O13" s="137">
        <v>-7</v>
      </c>
      <c r="P13" s="138"/>
      <c r="Q13" s="138"/>
      <c r="R13" s="69">
        <v>-8</v>
      </c>
    </row>
    <row r="14" spans="1:19" ht="12.7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57"/>
    </row>
    <row r="15" spans="1:19" ht="12.75">
      <c r="A15" s="72" t="s">
        <v>10</v>
      </c>
      <c r="B15" s="73"/>
      <c r="C15" s="73"/>
      <c r="D15" s="73">
        <v>11253000</v>
      </c>
      <c r="E15" s="73">
        <v>0</v>
      </c>
      <c r="F15" s="73"/>
      <c r="G15" s="73"/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/>
      <c r="N15" s="73">
        <v>0</v>
      </c>
      <c r="O15" s="73">
        <f>+B15+E15+H15+K15</f>
        <v>0</v>
      </c>
      <c r="P15" s="73">
        <f>+C15+F15+I15+L15</f>
        <v>0</v>
      </c>
      <c r="Q15" s="73">
        <f>+D15+G15+J15+M15</f>
        <v>11253000</v>
      </c>
      <c r="R15" s="74"/>
      <c r="S15" s="75"/>
    </row>
    <row r="16" spans="1:19" ht="12.75">
      <c r="A16" s="76"/>
      <c r="B16" s="74"/>
      <c r="C16" s="74"/>
      <c r="D16" s="74"/>
      <c r="E16" s="74"/>
      <c r="F16" s="74"/>
      <c r="G16" s="74">
        <v>0</v>
      </c>
      <c r="H16" s="74"/>
      <c r="I16" s="74"/>
      <c r="J16" s="74">
        <v>0</v>
      </c>
      <c r="K16" s="74"/>
      <c r="L16" s="74"/>
      <c r="M16" s="74">
        <v>0</v>
      </c>
      <c r="N16" s="74"/>
      <c r="O16" s="74"/>
      <c r="P16" s="74"/>
      <c r="Q16" s="74"/>
      <c r="R16" s="74"/>
      <c r="S16" s="75"/>
    </row>
    <row r="17" spans="1:19" ht="12.75">
      <c r="A17" s="76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spans="1:20" ht="12.75">
      <c r="A18" s="77" t="s">
        <v>31</v>
      </c>
      <c r="B18" s="74">
        <v>416074.5</v>
      </c>
      <c r="C18" s="74">
        <v>563664.2</v>
      </c>
      <c r="D18" s="74">
        <f>SUM(B18:C18)</f>
        <v>979738.7</v>
      </c>
      <c r="E18" s="74">
        <v>0</v>
      </c>
      <c r="F18" s="74">
        <v>6170478.75</v>
      </c>
      <c r="G18" s="74">
        <f>SUM(E18:F18)</f>
        <v>6170478.75</v>
      </c>
      <c r="H18" s="74">
        <v>0</v>
      </c>
      <c r="I18" s="74">
        <v>1171687.02</v>
      </c>
      <c r="J18" s="74">
        <f>SUM(H18:I18)</f>
        <v>1171687.02</v>
      </c>
      <c r="K18" s="74">
        <v>0</v>
      </c>
      <c r="L18" s="74">
        <v>0</v>
      </c>
      <c r="M18" s="74"/>
      <c r="N18" s="74">
        <v>0</v>
      </c>
      <c r="O18" s="74">
        <f>+B18+E18+H18</f>
        <v>416074.5</v>
      </c>
      <c r="P18" s="74">
        <f>+C18+F18+I18</f>
        <v>7905829.970000001</v>
      </c>
      <c r="Q18" s="74">
        <f>SUM(O18:P18)</f>
        <v>8321904.470000001</v>
      </c>
      <c r="R18" s="74"/>
      <c r="S18" s="75"/>
      <c r="T18" s="78">
        <f>+Q18-123444116.36</f>
        <v>-115122211.89</v>
      </c>
    </row>
    <row r="19" spans="1:19" ht="12.75">
      <c r="A19" s="7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</row>
    <row r="20" spans="1:19" ht="12.75">
      <c r="A20" s="79" t="s">
        <v>32</v>
      </c>
      <c r="B20" s="74"/>
      <c r="C20" s="74"/>
      <c r="D20" s="74"/>
      <c r="E20" s="74"/>
      <c r="F20" s="74"/>
      <c r="G20" s="74"/>
      <c r="H20" s="74"/>
      <c r="I20" s="74"/>
      <c r="J20" s="74">
        <f>SUM(H20:I20)</f>
        <v>0</v>
      </c>
      <c r="K20" s="74"/>
      <c r="L20" s="74"/>
      <c r="M20" s="74"/>
      <c r="N20" s="74"/>
      <c r="O20" s="74">
        <f>+B20+E20</f>
        <v>0</v>
      </c>
      <c r="P20" s="74">
        <f>+C20+F20</f>
        <v>0</v>
      </c>
      <c r="Q20" s="74">
        <f>+D20+G20</f>
        <v>0</v>
      </c>
      <c r="R20" s="74"/>
      <c r="S20" s="75"/>
    </row>
    <row r="21" spans="1:19" ht="12.75">
      <c r="A21" s="79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</row>
    <row r="22" spans="1:19" ht="12.75" customHeight="1">
      <c r="A22" s="80" t="s">
        <v>36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</row>
    <row r="23" spans="1:19" ht="12.75" customHeight="1">
      <c r="A23" s="81" t="s">
        <v>37</v>
      </c>
      <c r="B23" s="74">
        <v>45642.85</v>
      </c>
      <c r="C23" s="74">
        <v>2305.09</v>
      </c>
      <c r="D23" s="74">
        <f>SUM(B23:C23)</f>
        <v>47947.94</v>
      </c>
      <c r="E23" s="74">
        <v>0</v>
      </c>
      <c r="F23" s="74"/>
      <c r="G23" s="74"/>
      <c r="H23" s="74">
        <v>0</v>
      </c>
      <c r="I23" s="74">
        <v>0</v>
      </c>
      <c r="J23" s="74">
        <f>SUM(H23:I23)</f>
        <v>0</v>
      </c>
      <c r="K23" s="74">
        <v>0</v>
      </c>
      <c r="L23" s="74">
        <v>0</v>
      </c>
      <c r="M23" s="74"/>
      <c r="N23" s="74">
        <v>0</v>
      </c>
      <c r="O23" s="74">
        <f>+B23+E23</f>
        <v>45642.85</v>
      </c>
      <c r="P23" s="74">
        <f>+C23+F23</f>
        <v>2305.09</v>
      </c>
      <c r="Q23" s="74">
        <f>+D23+G23</f>
        <v>47947.94</v>
      </c>
      <c r="R23" s="74"/>
      <c r="S23" s="75"/>
    </row>
    <row r="24" spans="1:19" ht="12.75">
      <c r="A24" s="7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</row>
    <row r="25" spans="1:19" ht="25.5">
      <c r="A25" s="80" t="s">
        <v>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</row>
    <row r="26" spans="1:19" ht="12.75">
      <c r="A26" s="79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</row>
    <row r="27" spans="1:19" ht="25.5">
      <c r="A27" s="80" t="s">
        <v>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2.75">
      <c r="A28" s="70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</row>
    <row r="29" spans="1:19" ht="21.75" customHeight="1">
      <c r="A29" s="82" t="s">
        <v>6</v>
      </c>
      <c r="B29" s="83">
        <f>SUM(B18:B27)</f>
        <v>461717.35</v>
      </c>
      <c r="C29" s="83">
        <f aca="true" t="shared" si="0" ref="C29:Q29">SUM(C18:C27)</f>
        <v>565969.2899999999</v>
      </c>
      <c r="D29" s="83">
        <f t="shared" si="0"/>
        <v>1027686.6399999999</v>
      </c>
      <c r="E29" s="83">
        <f t="shared" si="0"/>
        <v>0</v>
      </c>
      <c r="F29" s="83">
        <f t="shared" si="0"/>
        <v>6170478.75</v>
      </c>
      <c r="G29" s="83">
        <f t="shared" si="0"/>
        <v>6170478.75</v>
      </c>
      <c r="H29" s="83">
        <f>SUM(H18:H27)</f>
        <v>0</v>
      </c>
      <c r="I29" s="83">
        <f>SUM(I18:I27)</f>
        <v>1171687.02</v>
      </c>
      <c r="J29" s="83">
        <f t="shared" si="0"/>
        <v>1171687.02</v>
      </c>
      <c r="K29" s="83">
        <f>SUM(K18:K27)</f>
        <v>0</v>
      </c>
      <c r="L29" s="83">
        <f>SUM(L18:L27)</f>
        <v>0</v>
      </c>
      <c r="M29" s="83">
        <f t="shared" si="0"/>
        <v>0</v>
      </c>
      <c r="N29" s="83">
        <f>SUM(N18:N27)</f>
        <v>0</v>
      </c>
      <c r="O29" s="83">
        <f t="shared" si="0"/>
        <v>461717.35</v>
      </c>
      <c r="P29" s="83">
        <f t="shared" si="0"/>
        <v>7908135.0600000005</v>
      </c>
      <c r="Q29" s="83">
        <f t="shared" si="0"/>
        <v>8369852.410000001</v>
      </c>
      <c r="R29" s="84"/>
      <c r="S29" s="75"/>
    </row>
    <row r="30" spans="1:19" ht="12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87"/>
      <c r="S30" s="57"/>
    </row>
    <row r="31" spans="1:19" ht="12.7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90"/>
      <c r="S31" s="57"/>
    </row>
    <row r="32" spans="1:19" ht="12.75">
      <c r="A32" s="88" t="s">
        <v>17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 t="s">
        <v>18</v>
      </c>
      <c r="P32" s="89"/>
      <c r="Q32" s="90"/>
      <c r="R32" s="90"/>
      <c r="S32" s="57"/>
    </row>
    <row r="33" spans="1:19" ht="12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90"/>
      <c r="S33" s="57"/>
    </row>
    <row r="34" spans="1:19" ht="12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90"/>
      <c r="S34" s="57"/>
    </row>
    <row r="35" spans="1:19" ht="15.75">
      <c r="A35" s="139" t="s">
        <v>19</v>
      </c>
      <c r="B35" s="14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1"/>
      <c r="P35" s="91"/>
      <c r="Q35" s="90"/>
      <c r="R35" s="90"/>
      <c r="S35" s="57"/>
    </row>
    <row r="36" spans="1:19" ht="12.75">
      <c r="A36" s="141" t="s">
        <v>38</v>
      </c>
      <c r="B36" s="14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0"/>
      <c r="S36" s="57"/>
    </row>
    <row r="37" spans="1:19" ht="12.75">
      <c r="A37" s="141"/>
      <c r="B37" s="142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90"/>
      <c r="S37" s="57"/>
    </row>
    <row r="38" spans="1:19" ht="12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90"/>
      <c r="S38" s="57"/>
    </row>
    <row r="39" spans="1:18" ht="12.75">
      <c r="A39" s="88" t="s">
        <v>34</v>
      </c>
      <c r="B39" s="92"/>
      <c r="C39" s="92"/>
      <c r="D39" s="92"/>
      <c r="E39" s="89"/>
      <c r="F39" s="92"/>
      <c r="G39" s="92"/>
      <c r="H39" s="92"/>
      <c r="I39" s="92"/>
      <c r="J39" s="92"/>
      <c r="K39" s="92"/>
      <c r="L39" s="92"/>
      <c r="M39" s="92"/>
      <c r="N39" s="92"/>
      <c r="O39" s="92" t="s">
        <v>23</v>
      </c>
      <c r="P39" s="92"/>
      <c r="Q39" s="93"/>
      <c r="R39" s="93"/>
    </row>
    <row r="40" spans="1:18" ht="12.75">
      <c r="A40" s="94"/>
      <c r="B40" s="95"/>
      <c r="C40" s="95"/>
      <c r="D40" s="95"/>
      <c r="E40" s="91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6"/>
    </row>
    <row r="42" ht="12.75">
      <c r="A42" s="97" t="s">
        <v>24</v>
      </c>
    </row>
  </sheetData>
  <sheetProtection/>
  <mergeCells count="15">
    <mergeCell ref="A1:Q1"/>
    <mergeCell ref="A2:Q2"/>
    <mergeCell ref="B11:D11"/>
    <mergeCell ref="E11:G11"/>
    <mergeCell ref="H11:J11"/>
    <mergeCell ref="K11:M11"/>
    <mergeCell ref="O11:Q11"/>
    <mergeCell ref="O13:Q13"/>
    <mergeCell ref="A35:B35"/>
    <mergeCell ref="A36:B36"/>
    <mergeCell ref="A37:B37"/>
    <mergeCell ref="B13:D13"/>
    <mergeCell ref="E13:G13"/>
    <mergeCell ref="H13:J13"/>
    <mergeCell ref="K13:M13"/>
  </mergeCells>
  <printOptions/>
  <pageMargins left="0.25" right="0" top="0.75" bottom="0" header="0.5" footer="0.5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B21" sqref="B21:C21"/>
    </sheetView>
  </sheetViews>
  <sheetFormatPr defaultColWidth="9.140625" defaultRowHeight="12.75"/>
  <cols>
    <col min="1" max="1" width="24.421875" style="98" customWidth="1"/>
    <col min="2" max="2" width="12.140625" style="98" customWidth="1"/>
    <col min="3" max="3" width="11.8515625" style="98" customWidth="1"/>
    <col min="4" max="4" width="14.8515625" style="98" customWidth="1"/>
    <col min="5" max="5" width="4.8515625" style="52" customWidth="1"/>
    <col min="6" max="6" width="11.57421875" style="98" customWidth="1"/>
    <col min="7" max="7" width="12.28125" style="98" customWidth="1"/>
    <col min="8" max="8" width="6.140625" style="98" customWidth="1"/>
    <col min="9" max="9" width="7.57421875" style="98" customWidth="1"/>
    <col min="10" max="10" width="9.00390625" style="98" customWidth="1"/>
    <col min="11" max="11" width="5.281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5" width="12.28125" style="98" customWidth="1"/>
    <col min="16" max="16" width="13.57421875" style="98" customWidth="1"/>
    <col min="17" max="17" width="13.851562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9" spans="1:18" s="37" customFormat="1" ht="15.75">
      <c r="A9" s="35"/>
      <c r="B9" s="135" t="s">
        <v>4</v>
      </c>
      <c r="C9" s="135"/>
      <c r="D9" s="135"/>
      <c r="E9" s="135" t="s">
        <v>26</v>
      </c>
      <c r="F9" s="135"/>
      <c r="G9" s="135"/>
      <c r="H9" s="129" t="s">
        <v>27</v>
      </c>
      <c r="I9" s="129"/>
      <c r="J9" s="130"/>
      <c r="K9" s="129" t="s">
        <v>29</v>
      </c>
      <c r="L9" s="129"/>
      <c r="M9" s="130"/>
      <c r="N9" s="36"/>
      <c r="O9" s="136" t="s">
        <v>6</v>
      </c>
      <c r="P9" s="135"/>
      <c r="Q9" s="135"/>
      <c r="R9" s="36"/>
    </row>
    <row r="10" spans="1:18" s="99" customFormat="1" ht="15">
      <c r="A10" s="100" t="s">
        <v>7</v>
      </c>
      <c r="B10" s="101" t="s">
        <v>8</v>
      </c>
      <c r="C10" s="101" t="s">
        <v>9</v>
      </c>
      <c r="D10" s="101" t="s">
        <v>6</v>
      </c>
      <c r="E10" s="102" t="s">
        <v>8</v>
      </c>
      <c r="F10" s="101" t="s">
        <v>9</v>
      </c>
      <c r="G10" s="101" t="s">
        <v>6</v>
      </c>
      <c r="H10" s="103" t="s">
        <v>8</v>
      </c>
      <c r="I10" s="103" t="s">
        <v>9</v>
      </c>
      <c r="J10" s="104" t="s">
        <v>6</v>
      </c>
      <c r="K10" s="103" t="s">
        <v>8</v>
      </c>
      <c r="L10" s="103" t="s">
        <v>9</v>
      </c>
      <c r="M10" s="104" t="s">
        <v>6</v>
      </c>
      <c r="N10" s="105" t="s">
        <v>28</v>
      </c>
      <c r="O10" s="106" t="s">
        <v>8</v>
      </c>
      <c r="P10" s="101" t="s">
        <v>9</v>
      </c>
      <c r="Q10" s="101" t="s">
        <v>6</v>
      </c>
      <c r="R10" s="38" t="s">
        <v>30</v>
      </c>
    </row>
    <row r="11" spans="1:18" s="99" customFormat="1" ht="15">
      <c r="A11" s="107">
        <v>-1</v>
      </c>
      <c r="B11" s="151">
        <v>-2</v>
      </c>
      <c r="C11" s="151"/>
      <c r="D11" s="151"/>
      <c r="E11" s="151">
        <v>-3</v>
      </c>
      <c r="F11" s="151"/>
      <c r="G11" s="151"/>
      <c r="H11" s="151">
        <v>-4</v>
      </c>
      <c r="I11" s="151"/>
      <c r="J11" s="152"/>
      <c r="K11" s="151">
        <v>-5</v>
      </c>
      <c r="L11" s="151"/>
      <c r="M11" s="152"/>
      <c r="N11" s="107">
        <v>-6</v>
      </c>
      <c r="O11" s="153">
        <v>-7</v>
      </c>
      <c r="P11" s="151"/>
      <c r="Q11" s="151"/>
      <c r="R11" s="107">
        <v>-8</v>
      </c>
    </row>
    <row r="12" spans="1:19" ht="12.75">
      <c r="A12" s="10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2"/>
    </row>
    <row r="13" spans="1:19" ht="12.75">
      <c r="A13" s="39" t="s">
        <v>10</v>
      </c>
      <c r="B13" s="50"/>
      <c r="C13" s="50"/>
      <c r="D13" s="50">
        <v>11625000</v>
      </c>
      <c r="E13" s="50">
        <v>0</v>
      </c>
      <c r="F13" s="50"/>
      <c r="G13" s="50"/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/>
      <c r="N13" s="50">
        <v>0</v>
      </c>
      <c r="O13" s="50">
        <f>+B13+E13+H13+K13</f>
        <v>0</v>
      </c>
      <c r="P13" s="50">
        <f>+C13+F13+I13+L13</f>
        <v>0</v>
      </c>
      <c r="Q13" s="50">
        <f>+D13+G13+J13+M13</f>
        <v>11625000</v>
      </c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>
        <v>0</v>
      </c>
      <c r="H14" s="49"/>
      <c r="I14" s="49"/>
      <c r="J14" s="49">
        <v>0</v>
      </c>
      <c r="K14" s="49"/>
      <c r="L14" s="49"/>
      <c r="M14" s="49">
        <v>0</v>
      </c>
      <c r="N14" s="49"/>
      <c r="O14" s="49"/>
      <c r="P14" s="49"/>
      <c r="Q14" s="49"/>
      <c r="R14" s="49"/>
      <c r="S14" s="52"/>
    </row>
    <row r="15" spans="1:19" ht="12.75">
      <c r="A15" s="4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2"/>
    </row>
    <row r="16" spans="1:19" ht="12.75">
      <c r="A16" s="41" t="s">
        <v>31</v>
      </c>
      <c r="B16" s="49">
        <v>685400.89</v>
      </c>
      <c r="C16" s="49">
        <v>567601.86</v>
      </c>
      <c r="D16" s="49">
        <f>SUM(B16:C16)</f>
        <v>1253002.75</v>
      </c>
      <c r="E16" s="49">
        <v>0</v>
      </c>
      <c r="F16" s="49">
        <v>865428</v>
      </c>
      <c r="G16" s="49">
        <f>SUM(E16:F16)</f>
        <v>865428</v>
      </c>
      <c r="H16" s="49">
        <v>0</v>
      </c>
      <c r="I16" s="49"/>
      <c r="J16" s="49">
        <f>SUM(H16:I16)</f>
        <v>0</v>
      </c>
      <c r="K16" s="49">
        <v>0</v>
      </c>
      <c r="L16" s="49">
        <v>0</v>
      </c>
      <c r="M16" s="49"/>
      <c r="N16" s="49">
        <v>0</v>
      </c>
      <c r="O16" s="49">
        <f>+B16+E16+H16</f>
        <v>685400.89</v>
      </c>
      <c r="P16" s="49">
        <f>+C16+F16+I16</f>
        <v>1433029.8599999999</v>
      </c>
      <c r="Q16" s="49">
        <f>SUM(O16:P16)</f>
        <v>2118430.75</v>
      </c>
      <c r="R16" s="49"/>
      <c r="S16" s="52"/>
    </row>
    <row r="17" spans="1:19" ht="12.75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2"/>
    </row>
    <row r="18" spans="1:19" ht="12.75">
      <c r="A18" s="42" t="s">
        <v>32</v>
      </c>
      <c r="B18" s="49"/>
      <c r="C18" s="49"/>
      <c r="D18" s="49"/>
      <c r="E18" s="49"/>
      <c r="F18" s="49"/>
      <c r="G18" s="49"/>
      <c r="H18" s="49"/>
      <c r="I18" s="49"/>
      <c r="J18" s="49">
        <f>SUM(H18:I18)</f>
        <v>0</v>
      </c>
      <c r="K18" s="49"/>
      <c r="L18" s="49"/>
      <c r="M18" s="49"/>
      <c r="N18" s="49"/>
      <c r="O18" s="49">
        <f>+B18+E18</f>
        <v>0</v>
      </c>
      <c r="P18" s="49">
        <f>+C18+F18</f>
        <v>0</v>
      </c>
      <c r="Q18" s="49">
        <f>+D18+G18</f>
        <v>0</v>
      </c>
      <c r="R18" s="49"/>
      <c r="S18" s="52"/>
    </row>
    <row r="19" spans="1:19" ht="12.75">
      <c r="A19" s="4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43" t="s">
        <v>36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2"/>
    </row>
    <row r="21" spans="1:19" ht="12.75" customHeight="1">
      <c r="A21" s="51" t="s">
        <v>37</v>
      </c>
      <c r="B21" s="49">
        <v>42158.09</v>
      </c>
      <c r="C21" s="49">
        <v>59979.32</v>
      </c>
      <c r="D21" s="49">
        <f>SUM(B21:C21)</f>
        <v>102137.41</v>
      </c>
      <c r="E21" s="49">
        <v>0</v>
      </c>
      <c r="F21" s="49"/>
      <c r="G21" s="49"/>
      <c r="H21" s="49">
        <v>0</v>
      </c>
      <c r="I21" s="49">
        <v>0</v>
      </c>
      <c r="J21" s="49">
        <f>SUM(H21:I21)</f>
        <v>0</v>
      </c>
      <c r="K21" s="49">
        <v>0</v>
      </c>
      <c r="L21" s="49">
        <v>0</v>
      </c>
      <c r="M21" s="49"/>
      <c r="N21" s="49">
        <v>0</v>
      </c>
      <c r="O21" s="49">
        <f>+B21+E21</f>
        <v>42158.09</v>
      </c>
      <c r="P21" s="49">
        <f>+C21+F21</f>
        <v>59979.32</v>
      </c>
      <c r="Q21" s="49">
        <f>+D21+G21</f>
        <v>102137.41</v>
      </c>
      <c r="R21" s="49"/>
      <c r="S21" s="52"/>
    </row>
    <row r="22" spans="1:19" ht="12.75">
      <c r="A22" s="4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25.5">
      <c r="A23" s="43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12.75">
      <c r="A24" s="4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25.5">
      <c r="A25" s="43" t="s">
        <v>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12.75">
      <c r="A26" s="10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ht="21.75" customHeight="1">
      <c r="A27" s="11" t="s">
        <v>6</v>
      </c>
      <c r="B27" s="53">
        <f>SUM(B16:B25)</f>
        <v>727558.98</v>
      </c>
      <c r="C27" s="53">
        <f aca="true" t="shared" si="0" ref="C27:Q27">SUM(C16:C25)</f>
        <v>627581.1799999999</v>
      </c>
      <c r="D27" s="53">
        <f t="shared" si="0"/>
        <v>1355140.16</v>
      </c>
      <c r="E27" s="53">
        <f t="shared" si="0"/>
        <v>0</v>
      </c>
      <c r="F27" s="53">
        <f t="shared" si="0"/>
        <v>865428</v>
      </c>
      <c r="G27" s="53">
        <f t="shared" si="0"/>
        <v>865428</v>
      </c>
      <c r="H27" s="53">
        <f>SUM(H16:H25)</f>
        <v>0</v>
      </c>
      <c r="I27" s="53">
        <f>SUM(I16:I25)</f>
        <v>0</v>
      </c>
      <c r="J27" s="53">
        <f t="shared" si="0"/>
        <v>0</v>
      </c>
      <c r="K27" s="53">
        <f>SUM(K16:K25)</f>
        <v>0</v>
      </c>
      <c r="L27" s="53">
        <f>SUM(L16:L25)</f>
        <v>0</v>
      </c>
      <c r="M27" s="53">
        <f t="shared" si="0"/>
        <v>0</v>
      </c>
      <c r="N27" s="53">
        <f>SUM(N16:N25)</f>
        <v>0</v>
      </c>
      <c r="O27" s="53">
        <f t="shared" si="0"/>
        <v>727558.98</v>
      </c>
      <c r="P27" s="53">
        <f t="shared" si="0"/>
        <v>1493009.18</v>
      </c>
      <c r="Q27" s="53">
        <f t="shared" si="0"/>
        <v>2220568.16</v>
      </c>
      <c r="R27" s="54"/>
      <c r="S27" s="52"/>
    </row>
    <row r="28" spans="1:19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52"/>
    </row>
    <row r="29" spans="1:19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52"/>
    </row>
    <row r="30" spans="1:19" ht="12.75">
      <c r="A30" s="112" t="s">
        <v>17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 t="s">
        <v>18</v>
      </c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2.7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114"/>
      <c r="S32" s="52"/>
    </row>
    <row r="33" spans="1:19" ht="15.75">
      <c r="A33" s="132" t="s">
        <v>19</v>
      </c>
      <c r="B33" s="13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5"/>
      <c r="P33" s="115"/>
      <c r="Q33" s="114"/>
      <c r="R33" s="114"/>
      <c r="S33" s="52"/>
    </row>
    <row r="34" spans="1:19" ht="12.75">
      <c r="A34" s="149" t="s">
        <v>38</v>
      </c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49"/>
      <c r="B35" s="150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9" ht="12.7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4"/>
      <c r="S36" s="52"/>
    </row>
    <row r="37" spans="1:18" ht="12.75">
      <c r="A37" s="112" t="s">
        <v>34</v>
      </c>
      <c r="B37" s="116"/>
      <c r="C37" s="116"/>
      <c r="D37" s="116"/>
      <c r="E37" s="113"/>
      <c r="F37" s="116"/>
      <c r="G37" s="116"/>
      <c r="H37" s="116"/>
      <c r="I37" s="116"/>
      <c r="J37" s="116"/>
      <c r="K37" s="116"/>
      <c r="L37" s="116"/>
      <c r="M37" s="116"/>
      <c r="N37" s="116"/>
      <c r="O37" s="116" t="s">
        <v>23</v>
      </c>
      <c r="P37" s="116"/>
      <c r="Q37" s="117"/>
      <c r="R37" s="117"/>
    </row>
    <row r="38" spans="1:18" ht="12.75">
      <c r="A38" s="118"/>
      <c r="B38" s="119"/>
      <c r="C38" s="119"/>
      <c r="D38" s="119"/>
      <c r="E38" s="11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20"/>
    </row>
    <row r="40" ht="12.75">
      <c r="A40" s="18" t="s">
        <v>24</v>
      </c>
    </row>
  </sheetData>
  <sheetProtection/>
  <mergeCells count="15">
    <mergeCell ref="O11:Q11"/>
    <mergeCell ref="A33:B33"/>
    <mergeCell ref="A1:Q1"/>
    <mergeCell ref="A2:Q2"/>
    <mergeCell ref="B9:D9"/>
    <mergeCell ref="E9:G9"/>
    <mergeCell ref="H9:J9"/>
    <mergeCell ref="K9:M9"/>
    <mergeCell ref="O9:Q9"/>
    <mergeCell ref="A34:B34"/>
    <mergeCell ref="A35:B35"/>
    <mergeCell ref="B11:D11"/>
    <mergeCell ref="E11:G11"/>
    <mergeCell ref="H11:J11"/>
    <mergeCell ref="K11:M11"/>
  </mergeCells>
  <printOptions/>
  <pageMargins left="0.2" right="0" top="0.75" bottom="0" header="0.5" footer="0.5"/>
  <pageSetup horizontalDpi="300" verticalDpi="3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5">
      <selection activeCell="A5" sqref="A1:IV16384"/>
    </sheetView>
  </sheetViews>
  <sheetFormatPr defaultColWidth="9.140625" defaultRowHeight="12.75"/>
  <cols>
    <col min="1" max="1" width="24.421875" style="98" customWidth="1"/>
    <col min="2" max="2" width="11.57421875" style="98" customWidth="1"/>
    <col min="3" max="3" width="11.421875" style="98" customWidth="1"/>
    <col min="4" max="4" width="13.7109375" style="98" customWidth="1"/>
    <col min="5" max="5" width="4.8515625" style="52" customWidth="1"/>
    <col min="6" max="6" width="12.8515625" style="98" customWidth="1"/>
    <col min="7" max="7" width="14.57421875" style="98" customWidth="1"/>
    <col min="8" max="8" width="5.28125" style="98" customWidth="1"/>
    <col min="9" max="9" width="7.57421875" style="98" customWidth="1"/>
    <col min="10" max="10" width="9.00390625" style="98" customWidth="1"/>
    <col min="11" max="11" width="5.281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5" width="11.7109375" style="98" customWidth="1"/>
    <col min="16" max="16" width="13.140625" style="98" customWidth="1"/>
    <col min="17" max="17" width="13.851562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9" spans="1:18" s="37" customFormat="1" ht="15.75">
      <c r="A9" s="35"/>
      <c r="B9" s="135" t="s">
        <v>4</v>
      </c>
      <c r="C9" s="135"/>
      <c r="D9" s="135"/>
      <c r="E9" s="135" t="s">
        <v>26</v>
      </c>
      <c r="F9" s="135"/>
      <c r="G9" s="135"/>
      <c r="H9" s="129" t="s">
        <v>27</v>
      </c>
      <c r="I9" s="129"/>
      <c r="J9" s="130"/>
      <c r="K9" s="129" t="s">
        <v>29</v>
      </c>
      <c r="L9" s="129"/>
      <c r="M9" s="130"/>
      <c r="N9" s="36"/>
      <c r="O9" s="136" t="s">
        <v>6</v>
      </c>
      <c r="P9" s="135"/>
      <c r="Q9" s="135"/>
      <c r="R9" s="36"/>
    </row>
    <row r="10" spans="1:18" s="99" customFormat="1" ht="15">
      <c r="A10" s="100" t="s">
        <v>7</v>
      </c>
      <c r="B10" s="101" t="s">
        <v>8</v>
      </c>
      <c r="C10" s="101" t="s">
        <v>9</v>
      </c>
      <c r="D10" s="101" t="s">
        <v>6</v>
      </c>
      <c r="E10" s="102" t="s">
        <v>8</v>
      </c>
      <c r="F10" s="101" t="s">
        <v>9</v>
      </c>
      <c r="G10" s="101" t="s">
        <v>6</v>
      </c>
      <c r="H10" s="103" t="s">
        <v>8</v>
      </c>
      <c r="I10" s="103" t="s">
        <v>9</v>
      </c>
      <c r="J10" s="104" t="s">
        <v>6</v>
      </c>
      <c r="K10" s="103" t="s">
        <v>8</v>
      </c>
      <c r="L10" s="103" t="s">
        <v>9</v>
      </c>
      <c r="M10" s="104" t="s">
        <v>6</v>
      </c>
      <c r="N10" s="105" t="s">
        <v>28</v>
      </c>
      <c r="O10" s="106" t="s">
        <v>8</v>
      </c>
      <c r="P10" s="101" t="s">
        <v>9</v>
      </c>
      <c r="Q10" s="101" t="s">
        <v>6</v>
      </c>
      <c r="R10" s="38" t="s">
        <v>30</v>
      </c>
    </row>
    <row r="11" spans="1:18" s="99" customFormat="1" ht="15">
      <c r="A11" s="107">
        <v>-1</v>
      </c>
      <c r="B11" s="151">
        <v>-2</v>
      </c>
      <c r="C11" s="151"/>
      <c r="D11" s="151"/>
      <c r="E11" s="151">
        <v>-3</v>
      </c>
      <c r="F11" s="151"/>
      <c r="G11" s="151"/>
      <c r="H11" s="151">
        <v>-4</v>
      </c>
      <c r="I11" s="151"/>
      <c r="J11" s="152"/>
      <c r="K11" s="151">
        <v>-5</v>
      </c>
      <c r="L11" s="151"/>
      <c r="M11" s="152"/>
      <c r="N11" s="107">
        <v>-6</v>
      </c>
      <c r="O11" s="153">
        <v>-7</v>
      </c>
      <c r="P11" s="151"/>
      <c r="Q11" s="151"/>
      <c r="R11" s="107">
        <v>-8</v>
      </c>
    </row>
    <row r="12" spans="1:19" ht="12.75">
      <c r="A12" s="10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2"/>
    </row>
    <row r="13" spans="1:19" ht="12.75">
      <c r="A13" s="39" t="s">
        <v>10</v>
      </c>
      <c r="B13" s="50"/>
      <c r="C13" s="50"/>
      <c r="D13" s="50">
        <v>11253000</v>
      </c>
      <c r="E13" s="50">
        <v>0</v>
      </c>
      <c r="F13" s="50"/>
      <c r="G13" s="50"/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/>
      <c r="N13" s="50">
        <v>0</v>
      </c>
      <c r="O13" s="50">
        <f>+B13+E13+H13+K13</f>
        <v>0</v>
      </c>
      <c r="P13" s="50">
        <f>+C13+F13+I13+L13</f>
        <v>0</v>
      </c>
      <c r="Q13" s="50">
        <f>+D13+G13+J13+M13</f>
        <v>11253000</v>
      </c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>
        <v>0</v>
      </c>
      <c r="H14" s="49"/>
      <c r="I14" s="49"/>
      <c r="J14" s="49">
        <v>0</v>
      </c>
      <c r="K14" s="49"/>
      <c r="L14" s="49"/>
      <c r="M14" s="49">
        <v>0</v>
      </c>
      <c r="N14" s="49"/>
      <c r="O14" s="49"/>
      <c r="P14" s="49"/>
      <c r="Q14" s="49"/>
      <c r="R14" s="49"/>
      <c r="S14" s="52"/>
    </row>
    <row r="15" spans="1:19" ht="12.75">
      <c r="A15" s="4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2"/>
    </row>
    <row r="16" spans="1:19" ht="12.75">
      <c r="A16" s="41" t="s">
        <v>31</v>
      </c>
      <c r="B16" s="49">
        <v>663802.16</v>
      </c>
      <c r="C16" s="49">
        <v>270193.42</v>
      </c>
      <c r="D16" s="49">
        <f>SUM(B16:C16)</f>
        <v>933995.5800000001</v>
      </c>
      <c r="E16" s="49">
        <v>0</v>
      </c>
      <c r="F16" s="49">
        <v>3588691.66</v>
      </c>
      <c r="G16" s="49">
        <f>SUM(E16:F16)</f>
        <v>3588691.66</v>
      </c>
      <c r="H16" s="49">
        <v>0</v>
      </c>
      <c r="I16" s="49"/>
      <c r="J16" s="49">
        <f>SUM(H16:I16)</f>
        <v>0</v>
      </c>
      <c r="K16" s="49">
        <v>0</v>
      </c>
      <c r="L16" s="49">
        <v>0</v>
      </c>
      <c r="M16" s="49"/>
      <c r="N16" s="49">
        <v>0</v>
      </c>
      <c r="O16" s="49">
        <f>+B16+E16+H16</f>
        <v>663802.16</v>
      </c>
      <c r="P16" s="49">
        <f>+C16+F16+I16</f>
        <v>3858885.08</v>
      </c>
      <c r="Q16" s="49">
        <f>SUM(O16:P16)</f>
        <v>4522687.24</v>
      </c>
      <c r="R16" s="49"/>
      <c r="S16" s="52"/>
    </row>
    <row r="17" spans="1:19" ht="12.75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2"/>
    </row>
    <row r="18" spans="1:19" ht="12.75">
      <c r="A18" s="42" t="s">
        <v>32</v>
      </c>
      <c r="B18" s="49"/>
      <c r="C18" s="49"/>
      <c r="D18" s="49"/>
      <c r="E18" s="49"/>
      <c r="F18" s="49"/>
      <c r="G18" s="49"/>
      <c r="H18" s="49"/>
      <c r="I18" s="49"/>
      <c r="J18" s="49">
        <f>SUM(H18:I18)</f>
        <v>0</v>
      </c>
      <c r="K18" s="49"/>
      <c r="L18" s="49"/>
      <c r="M18" s="49"/>
      <c r="N18" s="49"/>
      <c r="O18" s="49">
        <f>+B18+E18</f>
        <v>0</v>
      </c>
      <c r="P18" s="49">
        <f>+C18+F18</f>
        <v>0</v>
      </c>
      <c r="Q18" s="49">
        <f>+D18+G18</f>
        <v>0</v>
      </c>
      <c r="R18" s="49"/>
      <c r="S18" s="52"/>
    </row>
    <row r="19" spans="1:19" ht="12.75">
      <c r="A19" s="4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43" t="s">
        <v>36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2"/>
    </row>
    <row r="21" spans="1:19" ht="12.75" customHeight="1">
      <c r="A21" s="51" t="s">
        <v>37</v>
      </c>
      <c r="B21" s="49">
        <v>42133.53</v>
      </c>
      <c r="C21" s="49">
        <f>-2483.04+100483.1</f>
        <v>98000.06000000001</v>
      </c>
      <c r="D21" s="49">
        <f>SUM(B21:C21)</f>
        <v>140133.59000000003</v>
      </c>
      <c r="E21" s="49">
        <v>0</v>
      </c>
      <c r="F21" s="49"/>
      <c r="G21" s="49"/>
      <c r="H21" s="49">
        <v>0</v>
      </c>
      <c r="I21" s="49">
        <v>0</v>
      </c>
      <c r="J21" s="49">
        <f>SUM(H21:I21)</f>
        <v>0</v>
      </c>
      <c r="K21" s="49">
        <v>0</v>
      </c>
      <c r="L21" s="49">
        <v>0</v>
      </c>
      <c r="M21" s="49"/>
      <c r="N21" s="49">
        <v>0</v>
      </c>
      <c r="O21" s="49">
        <f>+B21+E21</f>
        <v>42133.53</v>
      </c>
      <c r="P21" s="49">
        <f>+C21+F21</f>
        <v>98000.06000000001</v>
      </c>
      <c r="Q21" s="49">
        <f>+D21+G21</f>
        <v>140133.59000000003</v>
      </c>
      <c r="R21" s="49"/>
      <c r="S21" s="52"/>
    </row>
    <row r="22" spans="1:19" ht="12.75">
      <c r="A22" s="4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25.5">
      <c r="A23" s="43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12.75">
      <c r="A24" s="4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25.5">
      <c r="A25" s="43" t="s">
        <v>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12.75">
      <c r="A26" s="10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ht="21.75" customHeight="1">
      <c r="A27" s="11" t="s">
        <v>6</v>
      </c>
      <c r="B27" s="53">
        <f>SUM(B16:B25)</f>
        <v>705935.6900000001</v>
      </c>
      <c r="C27" s="53">
        <f aca="true" t="shared" si="0" ref="C27:Q27">SUM(C16:C25)</f>
        <v>368193.48</v>
      </c>
      <c r="D27" s="53">
        <f t="shared" si="0"/>
        <v>1074129.1700000002</v>
      </c>
      <c r="E27" s="53">
        <f t="shared" si="0"/>
        <v>0</v>
      </c>
      <c r="F27" s="53">
        <f t="shared" si="0"/>
        <v>3588691.66</v>
      </c>
      <c r="G27" s="53">
        <f t="shared" si="0"/>
        <v>3588691.66</v>
      </c>
      <c r="H27" s="53">
        <f>SUM(H16:H25)</f>
        <v>0</v>
      </c>
      <c r="I27" s="53">
        <f>SUM(I16:I25)</f>
        <v>0</v>
      </c>
      <c r="J27" s="53">
        <f t="shared" si="0"/>
        <v>0</v>
      </c>
      <c r="K27" s="53">
        <f>SUM(K16:K25)</f>
        <v>0</v>
      </c>
      <c r="L27" s="53">
        <f>SUM(L16:L25)</f>
        <v>0</v>
      </c>
      <c r="M27" s="53">
        <f t="shared" si="0"/>
        <v>0</v>
      </c>
      <c r="N27" s="53">
        <f>SUM(N16:N25)</f>
        <v>0</v>
      </c>
      <c r="O27" s="53">
        <f t="shared" si="0"/>
        <v>705935.6900000001</v>
      </c>
      <c r="P27" s="53">
        <f t="shared" si="0"/>
        <v>3956885.14</v>
      </c>
      <c r="Q27" s="53">
        <f t="shared" si="0"/>
        <v>4662820.83</v>
      </c>
      <c r="R27" s="54"/>
      <c r="S27" s="52"/>
    </row>
    <row r="28" spans="1:19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52"/>
    </row>
    <row r="29" spans="1:19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52"/>
    </row>
    <row r="30" spans="1:19" ht="12.75">
      <c r="A30" s="112" t="s">
        <v>17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 t="s">
        <v>18</v>
      </c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2.7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114"/>
      <c r="S32" s="52"/>
    </row>
    <row r="33" spans="1:19" ht="15.75">
      <c r="A33" s="132" t="s">
        <v>19</v>
      </c>
      <c r="B33" s="13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5"/>
      <c r="P33" s="115"/>
      <c r="Q33" s="114"/>
      <c r="R33" s="114"/>
      <c r="S33" s="52"/>
    </row>
    <row r="34" spans="1:19" ht="12.75">
      <c r="A34" s="149" t="s">
        <v>38</v>
      </c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49"/>
      <c r="B35" s="150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9" ht="12.7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4"/>
      <c r="S36" s="52"/>
    </row>
    <row r="37" spans="1:18" ht="12.75">
      <c r="A37" s="112" t="s">
        <v>34</v>
      </c>
      <c r="B37" s="116"/>
      <c r="C37" s="116"/>
      <c r="D37" s="116"/>
      <c r="E37" s="113"/>
      <c r="F37" s="116"/>
      <c r="G37" s="116"/>
      <c r="H37" s="116"/>
      <c r="I37" s="116"/>
      <c r="J37" s="116"/>
      <c r="K37" s="116"/>
      <c r="L37" s="116"/>
      <c r="M37" s="116"/>
      <c r="N37" s="116"/>
      <c r="O37" s="116" t="s">
        <v>23</v>
      </c>
      <c r="P37" s="116"/>
      <c r="Q37" s="117"/>
      <c r="R37" s="117"/>
    </row>
    <row r="38" spans="1:18" ht="12.75">
      <c r="A38" s="118"/>
      <c r="B38" s="119"/>
      <c r="C38" s="119"/>
      <c r="D38" s="119"/>
      <c r="E38" s="11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20"/>
    </row>
    <row r="40" ht="12.75">
      <c r="A40" s="18" t="s">
        <v>24</v>
      </c>
    </row>
  </sheetData>
  <sheetProtection/>
  <mergeCells count="15">
    <mergeCell ref="A34:B34"/>
    <mergeCell ref="A35:B35"/>
    <mergeCell ref="B11:D11"/>
    <mergeCell ref="E11:G11"/>
    <mergeCell ref="H11:J11"/>
    <mergeCell ref="K11:M11"/>
    <mergeCell ref="O11:Q11"/>
    <mergeCell ref="A33:B33"/>
    <mergeCell ref="A1:Q1"/>
    <mergeCell ref="A2:Q2"/>
    <mergeCell ref="B9:D9"/>
    <mergeCell ref="E9:G9"/>
    <mergeCell ref="H9:J9"/>
    <mergeCell ref="K9:M9"/>
    <mergeCell ref="O9:Q9"/>
  </mergeCells>
  <printOptions/>
  <pageMargins left="0.19" right="0" top="0.74" bottom="0.13" header="0.5" footer="0.5"/>
  <pageSetup horizontalDpi="300" verticalDpi="3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24.421875" style="98" customWidth="1"/>
    <col min="2" max="2" width="11.140625" style="98" customWidth="1"/>
    <col min="3" max="3" width="11.28125" style="98" customWidth="1"/>
    <col min="4" max="4" width="14.421875" style="98" customWidth="1"/>
    <col min="5" max="5" width="4.8515625" style="52" customWidth="1"/>
    <col min="6" max="6" width="12.57421875" style="98" customWidth="1"/>
    <col min="7" max="7" width="13.57421875" style="98" customWidth="1"/>
    <col min="8" max="8" width="5.28125" style="98" customWidth="1"/>
    <col min="9" max="9" width="9.140625" style="98" customWidth="1"/>
    <col min="10" max="10" width="10.140625" style="98" customWidth="1"/>
    <col min="11" max="11" width="5.281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5" width="11.7109375" style="98" customWidth="1"/>
    <col min="16" max="16" width="13.28125" style="98" customWidth="1"/>
    <col min="17" max="17" width="13.5742187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50">
        <v>10651000</v>
      </c>
      <c r="E12" s="50">
        <v>0</v>
      </c>
      <c r="F12" s="50"/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>
        <f>+B12+E12+H12+K12</f>
        <v>0</v>
      </c>
      <c r="P12" s="50">
        <f>+C12+F12+I12+L12</f>
        <v>0</v>
      </c>
      <c r="Q12" s="50">
        <f>+D12+G12+J12+M12</f>
        <v>10651000</v>
      </c>
      <c r="R12" s="49"/>
      <c r="S12" s="52"/>
    </row>
    <row r="13" spans="1:19" ht="12.75">
      <c r="A13" s="40"/>
      <c r="B13" s="49"/>
      <c r="C13" s="49"/>
      <c r="D13" s="49"/>
      <c r="E13" s="49"/>
      <c r="F13" s="49"/>
      <c r="G13" s="49">
        <v>0</v>
      </c>
      <c r="H13" s="49"/>
      <c r="I13" s="49"/>
      <c r="J13" s="49">
        <v>0</v>
      </c>
      <c r="K13" s="49"/>
      <c r="L13" s="49"/>
      <c r="M13" s="49">
        <v>0</v>
      </c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>
        <v>785620.95</v>
      </c>
      <c r="C15" s="49">
        <v>313680.47</v>
      </c>
      <c r="D15" s="49">
        <f>SUM(B15:C15)</f>
        <v>1099301.42</v>
      </c>
      <c r="E15" s="49">
        <v>0</v>
      </c>
      <c r="F15" s="49">
        <v>1343617.99</v>
      </c>
      <c r="G15" s="49">
        <f>SUM(E15:F15)</f>
        <v>1343617.99</v>
      </c>
      <c r="H15" s="49">
        <v>0</v>
      </c>
      <c r="I15" s="49">
        <v>3850</v>
      </c>
      <c r="J15" s="49">
        <f>SUM(H15:I15)</f>
        <v>3850</v>
      </c>
      <c r="K15" s="49">
        <v>0</v>
      </c>
      <c r="L15" s="49">
        <v>0</v>
      </c>
      <c r="M15" s="49"/>
      <c r="N15" s="49">
        <v>0</v>
      </c>
      <c r="O15" s="49">
        <f>+B15+E15+H15</f>
        <v>785620.95</v>
      </c>
      <c r="P15" s="49">
        <f>+C15+F15+I15</f>
        <v>1661148.46</v>
      </c>
      <c r="Q15" s="49">
        <f>SUM(O15:P15)</f>
        <v>2446769.41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49"/>
      <c r="D17" s="49"/>
      <c r="E17" s="49"/>
      <c r="F17" s="49"/>
      <c r="G17" s="49"/>
      <c r="H17" s="49"/>
      <c r="I17" s="49"/>
      <c r="J17" s="49">
        <f>SUM(H17:I17)</f>
        <v>0</v>
      </c>
      <c r="K17" s="49"/>
      <c r="L17" s="49"/>
      <c r="M17" s="49"/>
      <c r="N17" s="49"/>
      <c r="O17" s="49">
        <f>+B17+E17</f>
        <v>0</v>
      </c>
      <c r="P17" s="49">
        <f>+C17+F17</f>
        <v>0</v>
      </c>
      <c r="Q17" s="49">
        <f>+D17+G17</f>
        <v>0</v>
      </c>
      <c r="R17" s="49"/>
      <c r="S17" s="52"/>
    </row>
    <row r="18" spans="1:19" ht="12.7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49">
        <v>43465.02</v>
      </c>
      <c r="C20" s="49">
        <f>770.88+74847.08</f>
        <v>75617.96</v>
      </c>
      <c r="D20" s="49">
        <f>SUM(B20:C20)</f>
        <v>119082.98000000001</v>
      </c>
      <c r="E20" s="49">
        <v>0</v>
      </c>
      <c r="F20" s="49"/>
      <c r="G20" s="49"/>
      <c r="H20" s="49">
        <v>0</v>
      </c>
      <c r="I20" s="49">
        <v>0</v>
      </c>
      <c r="J20" s="49">
        <f>SUM(H20:I20)</f>
        <v>0</v>
      </c>
      <c r="K20" s="49">
        <v>0</v>
      </c>
      <c r="L20" s="49">
        <v>0</v>
      </c>
      <c r="M20" s="49"/>
      <c r="N20" s="49">
        <v>0</v>
      </c>
      <c r="O20" s="49">
        <f>+B20+E20</f>
        <v>43465.02</v>
      </c>
      <c r="P20" s="49">
        <f>+C20+F20</f>
        <v>75617.96</v>
      </c>
      <c r="Q20" s="49">
        <f>+D20+G20</f>
        <v>119082.98000000001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829085.97</v>
      </c>
      <c r="C26" s="53">
        <f aca="true" t="shared" si="0" ref="C26:Q26">SUM(C15:C24)</f>
        <v>389298.43</v>
      </c>
      <c r="D26" s="53">
        <f t="shared" si="0"/>
        <v>1218384.4</v>
      </c>
      <c r="E26" s="53">
        <f t="shared" si="0"/>
        <v>0</v>
      </c>
      <c r="F26" s="53">
        <f t="shared" si="0"/>
        <v>1343617.99</v>
      </c>
      <c r="G26" s="53">
        <f t="shared" si="0"/>
        <v>1343617.99</v>
      </c>
      <c r="H26" s="53">
        <f>SUM(H15:H24)</f>
        <v>0</v>
      </c>
      <c r="I26" s="53">
        <f>SUM(I15:I24)</f>
        <v>3850</v>
      </c>
      <c r="J26" s="53">
        <f t="shared" si="0"/>
        <v>3850</v>
      </c>
      <c r="K26" s="53">
        <f>SUM(K15:K24)</f>
        <v>0</v>
      </c>
      <c r="L26" s="53">
        <f>SUM(L15:L24)</f>
        <v>0</v>
      </c>
      <c r="M26" s="53">
        <f t="shared" si="0"/>
        <v>0</v>
      </c>
      <c r="N26" s="53">
        <f>SUM(N15:N24)</f>
        <v>0</v>
      </c>
      <c r="O26" s="53">
        <f t="shared" si="0"/>
        <v>829085.97</v>
      </c>
      <c r="P26" s="53">
        <f t="shared" si="0"/>
        <v>1736766.42</v>
      </c>
      <c r="Q26" s="53">
        <f t="shared" si="0"/>
        <v>2565852.39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O10:Q10"/>
    <mergeCell ref="A32:B32"/>
    <mergeCell ref="A1:Q1"/>
    <mergeCell ref="A2:Q2"/>
    <mergeCell ref="B8:D8"/>
    <mergeCell ref="E8:G8"/>
    <mergeCell ref="H8:J8"/>
    <mergeCell ref="K8:M8"/>
    <mergeCell ref="O8:Q8"/>
    <mergeCell ref="A33:B33"/>
    <mergeCell ref="A34:B34"/>
    <mergeCell ref="B10:D10"/>
    <mergeCell ref="E10:G10"/>
    <mergeCell ref="H10:J10"/>
    <mergeCell ref="K10:M10"/>
  </mergeCells>
  <printOptions/>
  <pageMargins left="0.5" right="0.52" top="0.5" bottom="0" header="0.5" footer="0.5"/>
  <pageSetup horizontalDpi="300" verticalDpi="3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24.421875" style="98" customWidth="1"/>
    <col min="2" max="3" width="11.28125" style="98" customWidth="1"/>
    <col min="4" max="4" width="16.28125" style="98" customWidth="1"/>
    <col min="5" max="5" width="4.8515625" style="52" customWidth="1"/>
    <col min="6" max="6" width="12.00390625" style="98" customWidth="1"/>
    <col min="7" max="7" width="11.8515625" style="98" customWidth="1"/>
    <col min="8" max="8" width="4.7109375" style="98" customWidth="1"/>
    <col min="9" max="9" width="8.00390625" style="98" customWidth="1"/>
    <col min="10" max="10" width="8.421875" style="98" customWidth="1"/>
    <col min="11" max="11" width="4.85156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6" width="11.28125" style="98" customWidth="1"/>
    <col min="17" max="17" width="14.5742187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50">
        <f>10366000+93000</f>
        <v>10459000</v>
      </c>
      <c r="E12" s="50">
        <v>0</v>
      </c>
      <c r="F12" s="50"/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>
        <f>+B12+E12+H12+K12</f>
        <v>0</v>
      </c>
      <c r="P12" s="50">
        <f>+C12+F12+I12+L12</f>
        <v>0</v>
      </c>
      <c r="Q12" s="50">
        <f>+D12+G12+J12+M12</f>
        <v>10459000</v>
      </c>
      <c r="R12" s="49"/>
      <c r="S12" s="52"/>
    </row>
    <row r="13" spans="1:19" ht="12.75">
      <c r="A13" s="40"/>
      <c r="B13" s="49"/>
      <c r="C13" s="49"/>
      <c r="D13" s="49"/>
      <c r="E13" s="49"/>
      <c r="F13" s="49"/>
      <c r="G13" s="49">
        <v>0</v>
      </c>
      <c r="H13" s="49"/>
      <c r="I13" s="49"/>
      <c r="J13" s="49">
        <v>0</v>
      </c>
      <c r="K13" s="49"/>
      <c r="L13" s="49"/>
      <c r="M13" s="49">
        <v>0</v>
      </c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>
        <v>580872.13</v>
      </c>
      <c r="C15" s="49">
        <v>300377.99</v>
      </c>
      <c r="D15" s="49">
        <f>SUM(B15:C15)</f>
        <v>881250.12</v>
      </c>
      <c r="E15" s="49">
        <v>0</v>
      </c>
      <c r="F15" s="49">
        <v>398737.06</v>
      </c>
      <c r="G15" s="49">
        <f>SUM(E15:F15)</f>
        <v>398737.06</v>
      </c>
      <c r="H15" s="49">
        <v>0</v>
      </c>
      <c r="I15" s="49"/>
      <c r="J15" s="49">
        <f>SUM(H15:I15)</f>
        <v>0</v>
      </c>
      <c r="K15" s="49">
        <v>0</v>
      </c>
      <c r="L15" s="49">
        <v>0</v>
      </c>
      <c r="M15" s="49"/>
      <c r="N15" s="49">
        <v>0</v>
      </c>
      <c r="O15" s="49">
        <f>+B15+E15+H15</f>
        <v>580872.13</v>
      </c>
      <c r="P15" s="49">
        <f>+C15+F15+I15</f>
        <v>699115.05</v>
      </c>
      <c r="Q15" s="49">
        <f>SUM(O15:P15)</f>
        <v>1279987.1800000002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49"/>
      <c r="D17" s="49"/>
      <c r="E17" s="49"/>
      <c r="F17" s="49"/>
      <c r="G17" s="49"/>
      <c r="H17" s="49"/>
      <c r="I17" s="49"/>
      <c r="J17" s="49">
        <f>SUM(H17:I17)</f>
        <v>0</v>
      </c>
      <c r="K17" s="49"/>
      <c r="L17" s="49"/>
      <c r="M17" s="49"/>
      <c r="N17" s="49"/>
      <c r="O17" s="49">
        <f>+B17+E17</f>
        <v>0</v>
      </c>
      <c r="P17" s="49">
        <f>+C17+F17</f>
        <v>0</v>
      </c>
      <c r="Q17" s="49">
        <f>+D17+G17</f>
        <v>0</v>
      </c>
      <c r="R17" s="49"/>
      <c r="S17" s="52"/>
    </row>
    <row r="18" spans="1:19" ht="12.7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49">
        <v>59231.94</v>
      </c>
      <c r="C20" s="49">
        <f>4041.48+3761.99</f>
        <v>7803.469999999999</v>
      </c>
      <c r="D20" s="49">
        <f>SUM(B20:C20)</f>
        <v>67035.41</v>
      </c>
      <c r="E20" s="49">
        <v>0</v>
      </c>
      <c r="F20" s="49"/>
      <c r="G20" s="49"/>
      <c r="H20" s="49">
        <v>0</v>
      </c>
      <c r="I20" s="49">
        <v>0</v>
      </c>
      <c r="J20" s="49">
        <f>SUM(H20:I20)</f>
        <v>0</v>
      </c>
      <c r="K20" s="49">
        <v>0</v>
      </c>
      <c r="L20" s="49">
        <v>0</v>
      </c>
      <c r="M20" s="49"/>
      <c r="N20" s="49">
        <v>0</v>
      </c>
      <c r="O20" s="49">
        <f>+B20+E20</f>
        <v>59231.94</v>
      </c>
      <c r="P20" s="49">
        <f>+C20+F20</f>
        <v>7803.469999999999</v>
      </c>
      <c r="Q20" s="49">
        <f>+D20+G20</f>
        <v>67035.41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640104.0700000001</v>
      </c>
      <c r="C26" s="53">
        <f aca="true" t="shared" si="0" ref="C26:Q26">SUM(C15:C24)</f>
        <v>308181.45999999996</v>
      </c>
      <c r="D26" s="53">
        <f t="shared" si="0"/>
        <v>948285.53</v>
      </c>
      <c r="E26" s="53">
        <f t="shared" si="0"/>
        <v>0</v>
      </c>
      <c r="F26" s="53">
        <f t="shared" si="0"/>
        <v>398737.06</v>
      </c>
      <c r="G26" s="53">
        <f t="shared" si="0"/>
        <v>398737.06</v>
      </c>
      <c r="H26" s="53">
        <f>SUM(H15:H24)</f>
        <v>0</v>
      </c>
      <c r="I26" s="53">
        <f>SUM(I15:I24)</f>
        <v>0</v>
      </c>
      <c r="J26" s="53">
        <f t="shared" si="0"/>
        <v>0</v>
      </c>
      <c r="K26" s="53">
        <f>SUM(K15:K24)</f>
        <v>0</v>
      </c>
      <c r="L26" s="53">
        <f>SUM(L15:L24)</f>
        <v>0</v>
      </c>
      <c r="M26" s="53">
        <f t="shared" si="0"/>
        <v>0</v>
      </c>
      <c r="N26" s="53">
        <f>SUM(N15:N24)</f>
        <v>0</v>
      </c>
      <c r="O26" s="53">
        <f t="shared" si="0"/>
        <v>640104.0700000001</v>
      </c>
      <c r="P26" s="53">
        <f t="shared" si="0"/>
        <v>706918.52</v>
      </c>
      <c r="Q26" s="53">
        <f t="shared" si="0"/>
        <v>1347022.59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 t="s">
        <v>44</v>
      </c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A33:B33"/>
    <mergeCell ref="A34:B34"/>
    <mergeCell ref="B10:D10"/>
    <mergeCell ref="E10:G10"/>
    <mergeCell ref="H10:J10"/>
    <mergeCell ref="K10:M10"/>
    <mergeCell ref="O10:Q10"/>
    <mergeCell ref="A32:B32"/>
    <mergeCell ref="A1:Q1"/>
    <mergeCell ref="A2:Q2"/>
    <mergeCell ref="B8:D8"/>
    <mergeCell ref="E8:G8"/>
    <mergeCell ref="H8:J8"/>
    <mergeCell ref="K8:M8"/>
    <mergeCell ref="O8:Q8"/>
  </mergeCells>
  <printOptions/>
  <pageMargins left="0.4" right="0" top="0.75" bottom="0" header="0.5" footer="0.5"/>
  <pageSetup horizontalDpi="300" verticalDpi="300" orientation="landscape" paperSize="5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4.421875" style="98" customWidth="1"/>
    <col min="2" max="2" width="13.00390625" style="98" customWidth="1"/>
    <col min="3" max="3" width="11.28125" style="98" customWidth="1"/>
    <col min="4" max="4" width="14.8515625" style="98" customWidth="1"/>
    <col min="5" max="5" width="4.8515625" style="52" customWidth="1"/>
    <col min="6" max="7" width="13.00390625" style="98" customWidth="1"/>
    <col min="8" max="8" width="4.7109375" style="98" customWidth="1"/>
    <col min="9" max="9" width="8.00390625" style="98" customWidth="1"/>
    <col min="10" max="10" width="8.421875" style="98" customWidth="1"/>
    <col min="11" max="11" width="4.8515625" style="98" customWidth="1"/>
    <col min="12" max="12" width="6.140625" style="98" customWidth="1"/>
    <col min="13" max="13" width="6.00390625" style="98" customWidth="1"/>
    <col min="14" max="14" width="8.00390625" style="98" customWidth="1"/>
    <col min="15" max="16" width="13.140625" style="98" customWidth="1"/>
    <col min="17" max="17" width="14.57421875" style="98" customWidth="1"/>
    <col min="18" max="18" width="8.140625" style="98" customWidth="1"/>
    <col min="19" max="16384" width="9.140625" style="98" customWidth="1"/>
  </cols>
  <sheetData>
    <row r="1" spans="1:17" ht="1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>
      <c r="A2" s="154" t="s">
        <v>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4" ht="15">
      <c r="A4" s="99" t="s">
        <v>0</v>
      </c>
    </row>
    <row r="5" ht="15">
      <c r="A5" s="99" t="s">
        <v>1</v>
      </c>
    </row>
    <row r="6" ht="15">
      <c r="A6" s="99" t="s">
        <v>2</v>
      </c>
    </row>
    <row r="8" spans="1:18" s="37" customFormat="1" ht="15.75">
      <c r="A8" s="35"/>
      <c r="B8" s="135" t="s">
        <v>4</v>
      </c>
      <c r="C8" s="135"/>
      <c r="D8" s="135"/>
      <c r="E8" s="135" t="s">
        <v>26</v>
      </c>
      <c r="F8" s="135"/>
      <c r="G8" s="135"/>
      <c r="H8" s="129" t="s">
        <v>27</v>
      </c>
      <c r="I8" s="129"/>
      <c r="J8" s="130"/>
      <c r="K8" s="129" t="s">
        <v>29</v>
      </c>
      <c r="L8" s="129"/>
      <c r="M8" s="130"/>
      <c r="N8" s="36"/>
      <c r="O8" s="136" t="s">
        <v>6</v>
      </c>
      <c r="P8" s="135"/>
      <c r="Q8" s="135"/>
      <c r="R8" s="36"/>
    </row>
    <row r="9" spans="1:18" s="99" customFormat="1" ht="15">
      <c r="A9" s="100" t="s">
        <v>7</v>
      </c>
      <c r="B9" s="101" t="s">
        <v>8</v>
      </c>
      <c r="C9" s="101" t="s">
        <v>9</v>
      </c>
      <c r="D9" s="101" t="s">
        <v>6</v>
      </c>
      <c r="E9" s="102" t="s">
        <v>8</v>
      </c>
      <c r="F9" s="101" t="s">
        <v>9</v>
      </c>
      <c r="G9" s="101" t="s">
        <v>6</v>
      </c>
      <c r="H9" s="103" t="s">
        <v>8</v>
      </c>
      <c r="I9" s="103" t="s">
        <v>9</v>
      </c>
      <c r="J9" s="104" t="s">
        <v>6</v>
      </c>
      <c r="K9" s="103" t="s">
        <v>8</v>
      </c>
      <c r="L9" s="103" t="s">
        <v>9</v>
      </c>
      <c r="M9" s="104" t="s">
        <v>6</v>
      </c>
      <c r="N9" s="105" t="s">
        <v>28</v>
      </c>
      <c r="O9" s="106" t="s">
        <v>8</v>
      </c>
      <c r="P9" s="101" t="s">
        <v>9</v>
      </c>
      <c r="Q9" s="101" t="s">
        <v>6</v>
      </c>
      <c r="R9" s="38" t="s">
        <v>30</v>
      </c>
    </row>
    <row r="10" spans="1:18" s="99" customFormat="1" ht="15">
      <c r="A10" s="107">
        <v>-1</v>
      </c>
      <c r="B10" s="151">
        <v>-2</v>
      </c>
      <c r="C10" s="151"/>
      <c r="D10" s="151"/>
      <c r="E10" s="151">
        <v>-3</v>
      </c>
      <c r="F10" s="151"/>
      <c r="G10" s="151"/>
      <c r="H10" s="151">
        <v>-4</v>
      </c>
      <c r="I10" s="151"/>
      <c r="J10" s="152"/>
      <c r="K10" s="151">
        <v>-5</v>
      </c>
      <c r="L10" s="151"/>
      <c r="M10" s="152"/>
      <c r="N10" s="107">
        <v>-6</v>
      </c>
      <c r="O10" s="153">
        <v>-7</v>
      </c>
      <c r="P10" s="151"/>
      <c r="Q10" s="151"/>
      <c r="R10" s="107">
        <v>-8</v>
      </c>
    </row>
    <row r="11" spans="1:19" ht="12.75">
      <c r="A11" s="10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2"/>
    </row>
    <row r="12" spans="1:19" ht="12.75">
      <c r="A12" s="39" t="s">
        <v>10</v>
      </c>
      <c r="B12" s="50"/>
      <c r="C12" s="50"/>
      <c r="D12" s="50">
        <f>42000+10366000</f>
        <v>10408000</v>
      </c>
      <c r="E12" s="50">
        <v>0</v>
      </c>
      <c r="F12" s="50"/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>
        <f>+B12+E12+H12+K12</f>
        <v>0</v>
      </c>
      <c r="P12" s="50">
        <f>+C12+F12+I12+L12</f>
        <v>0</v>
      </c>
      <c r="Q12" s="50">
        <f>+D12+G12+J12+M12</f>
        <v>10408000</v>
      </c>
      <c r="R12" s="49"/>
      <c r="S12" s="52"/>
    </row>
    <row r="13" spans="1:19" ht="12.75">
      <c r="A13" s="40"/>
      <c r="B13" s="49"/>
      <c r="C13" s="49"/>
      <c r="D13" s="49"/>
      <c r="E13" s="49"/>
      <c r="F13" s="49"/>
      <c r="G13" s="49">
        <v>0</v>
      </c>
      <c r="H13" s="49"/>
      <c r="I13" s="49"/>
      <c r="J13" s="49">
        <v>0</v>
      </c>
      <c r="K13" s="49"/>
      <c r="L13" s="49"/>
      <c r="M13" s="49">
        <v>0</v>
      </c>
      <c r="N13" s="49"/>
      <c r="O13" s="49"/>
      <c r="P13" s="49"/>
      <c r="Q13" s="49"/>
      <c r="R13" s="49"/>
      <c r="S13" s="52"/>
    </row>
    <row r="14" spans="1:19" ht="12.75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2"/>
    </row>
    <row r="15" spans="1:19" ht="12.75">
      <c r="A15" s="41" t="s">
        <v>31</v>
      </c>
      <c r="B15" s="49">
        <v>1097350.97</v>
      </c>
      <c r="C15" s="49">
        <v>324386.23</v>
      </c>
      <c r="D15" s="49">
        <f>SUM(B15:C15)</f>
        <v>1421737.2</v>
      </c>
      <c r="E15" s="49">
        <v>0</v>
      </c>
      <c r="F15" s="49">
        <v>3508636.5</v>
      </c>
      <c r="G15" s="49">
        <f>SUM(E15:F15)</f>
        <v>3508636.5</v>
      </c>
      <c r="H15" s="49">
        <v>0</v>
      </c>
      <c r="I15" s="49"/>
      <c r="J15" s="49">
        <f>SUM(H15:I15)</f>
        <v>0</v>
      </c>
      <c r="K15" s="49">
        <v>0</v>
      </c>
      <c r="L15" s="49">
        <v>0</v>
      </c>
      <c r="M15" s="49"/>
      <c r="N15" s="49">
        <v>0</v>
      </c>
      <c r="O15" s="49">
        <f>+B15+E15+H15</f>
        <v>1097350.97</v>
      </c>
      <c r="P15" s="49">
        <f>+C15+F15+I15</f>
        <v>3833022.73</v>
      </c>
      <c r="Q15" s="49">
        <f>SUM(O15:P15)</f>
        <v>4930373.7</v>
      </c>
      <c r="R15" s="49"/>
      <c r="S15" s="52"/>
    </row>
    <row r="16" spans="1:19" ht="12.75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2"/>
    </row>
    <row r="17" spans="1:19" ht="12.75">
      <c r="A17" s="42" t="s">
        <v>32</v>
      </c>
      <c r="B17" s="49"/>
      <c r="C17" s="49"/>
      <c r="D17" s="49"/>
      <c r="E17" s="49"/>
      <c r="F17" s="49"/>
      <c r="G17" s="49"/>
      <c r="H17" s="49"/>
      <c r="I17" s="49"/>
      <c r="J17" s="49">
        <f>SUM(H17:I17)</f>
        <v>0</v>
      </c>
      <c r="K17" s="49"/>
      <c r="L17" s="49"/>
      <c r="M17" s="49"/>
      <c r="N17" s="49"/>
      <c r="O17" s="49">
        <f>+B17+E17</f>
        <v>0</v>
      </c>
      <c r="P17" s="49">
        <f>+C17+F17</f>
        <v>0</v>
      </c>
      <c r="Q17" s="49">
        <f>+D17+G17</f>
        <v>0</v>
      </c>
      <c r="R17" s="49"/>
      <c r="S17" s="52"/>
    </row>
    <row r="18" spans="1:19" ht="12.7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2"/>
    </row>
    <row r="19" spans="1:19" ht="12.75" customHeight="1">
      <c r="A19" s="43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</row>
    <row r="20" spans="1:19" ht="12.75" customHeight="1">
      <c r="A20" s="51" t="s">
        <v>37</v>
      </c>
      <c r="B20" s="49">
        <v>168606.57</v>
      </c>
      <c r="C20" s="49">
        <f>21600+1874.14</f>
        <v>23474.14</v>
      </c>
      <c r="D20" s="49">
        <f>SUM(B20:C20)</f>
        <v>192080.71000000002</v>
      </c>
      <c r="E20" s="49">
        <v>0</v>
      </c>
      <c r="F20" s="49"/>
      <c r="G20" s="49"/>
      <c r="H20" s="49">
        <v>0</v>
      </c>
      <c r="I20" s="49">
        <v>0</v>
      </c>
      <c r="J20" s="49">
        <f>SUM(H20:I20)</f>
        <v>0</v>
      </c>
      <c r="K20" s="49">
        <v>0</v>
      </c>
      <c r="L20" s="49">
        <v>0</v>
      </c>
      <c r="M20" s="49"/>
      <c r="N20" s="49">
        <v>0</v>
      </c>
      <c r="O20" s="49">
        <f>+B20+E20</f>
        <v>168606.57</v>
      </c>
      <c r="P20" s="49">
        <f>+C20+F20</f>
        <v>23474.14</v>
      </c>
      <c r="Q20" s="49">
        <f>+D20+G20</f>
        <v>192080.71000000002</v>
      </c>
      <c r="R20" s="49"/>
      <c r="S20" s="52"/>
    </row>
    <row r="21" spans="1:19" ht="12.75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</row>
    <row r="22" spans="1:19" ht="25.5">
      <c r="A22" s="43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2"/>
    </row>
    <row r="23" spans="1:19" ht="12.75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</row>
    <row r="24" spans="1:19" ht="25.5">
      <c r="A24" s="43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</row>
    <row r="25" spans="1:19" ht="12.75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2"/>
    </row>
    <row r="26" spans="1:19" ht="21.75" customHeight="1">
      <c r="A26" s="11" t="s">
        <v>6</v>
      </c>
      <c r="B26" s="53">
        <f>SUM(B15:B24)</f>
        <v>1265957.54</v>
      </c>
      <c r="C26" s="53">
        <f aca="true" t="shared" si="0" ref="C26:Q26">SUM(C15:C24)</f>
        <v>347860.37</v>
      </c>
      <c r="D26" s="53">
        <f t="shared" si="0"/>
        <v>1613817.91</v>
      </c>
      <c r="E26" s="53">
        <f t="shared" si="0"/>
        <v>0</v>
      </c>
      <c r="F26" s="53">
        <f t="shared" si="0"/>
        <v>3508636.5</v>
      </c>
      <c r="G26" s="53">
        <f t="shared" si="0"/>
        <v>3508636.5</v>
      </c>
      <c r="H26" s="53">
        <f>SUM(H15:H24)</f>
        <v>0</v>
      </c>
      <c r="I26" s="53">
        <f>SUM(I15:I24)</f>
        <v>0</v>
      </c>
      <c r="J26" s="53">
        <f t="shared" si="0"/>
        <v>0</v>
      </c>
      <c r="K26" s="53">
        <f>SUM(K15:K24)</f>
        <v>0</v>
      </c>
      <c r="L26" s="53">
        <f>SUM(L15:L24)</f>
        <v>0</v>
      </c>
      <c r="M26" s="53">
        <f t="shared" si="0"/>
        <v>0</v>
      </c>
      <c r="N26" s="53">
        <f>SUM(N15:N24)</f>
        <v>0</v>
      </c>
      <c r="O26" s="53">
        <f t="shared" si="0"/>
        <v>1265957.54</v>
      </c>
      <c r="P26" s="53">
        <f t="shared" si="0"/>
        <v>3856496.87</v>
      </c>
      <c r="Q26" s="53">
        <f t="shared" si="0"/>
        <v>5122454.41</v>
      </c>
      <c r="R26" s="54"/>
      <c r="S26" s="52"/>
    </row>
    <row r="27" spans="1:19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52"/>
    </row>
    <row r="28" spans="1:19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4"/>
      <c r="S28" s="52"/>
    </row>
    <row r="29" spans="1:19" ht="12.75">
      <c r="A29" s="112" t="s">
        <v>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 t="s">
        <v>18</v>
      </c>
      <c r="P29" s="113"/>
      <c r="Q29" s="114"/>
      <c r="R29" s="114"/>
      <c r="S29" s="52"/>
    </row>
    <row r="30" spans="1:19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52"/>
    </row>
    <row r="31" spans="1:19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4"/>
      <c r="S31" s="52"/>
    </row>
    <row r="32" spans="1:19" ht="15.75">
      <c r="A32" s="132" t="s">
        <v>19</v>
      </c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5"/>
      <c r="P32" s="115"/>
      <c r="Q32" s="114"/>
      <c r="R32" s="114"/>
      <c r="S32" s="52"/>
    </row>
    <row r="33" spans="1:19" ht="12.75">
      <c r="A33" s="149" t="s">
        <v>38</v>
      </c>
      <c r="B33" s="1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52"/>
    </row>
    <row r="34" spans="1:19" ht="12.75">
      <c r="A34" s="149"/>
      <c r="B34" s="15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4"/>
      <c r="S34" s="52"/>
    </row>
    <row r="35" spans="1:19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 t="s">
        <v>44</v>
      </c>
      <c r="K35" s="113"/>
      <c r="L35" s="113"/>
      <c r="M35" s="113"/>
      <c r="N35" s="113"/>
      <c r="O35" s="113"/>
      <c r="P35" s="113"/>
      <c r="Q35" s="114"/>
      <c r="R35" s="114"/>
      <c r="S35" s="52"/>
    </row>
    <row r="36" spans="1:18" ht="12.75">
      <c r="A36" s="112" t="s">
        <v>34</v>
      </c>
      <c r="B36" s="116"/>
      <c r="C36" s="116"/>
      <c r="D36" s="116"/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16" t="s">
        <v>23</v>
      </c>
      <c r="P36" s="116"/>
      <c r="Q36" s="117"/>
      <c r="R36" s="117"/>
    </row>
    <row r="37" spans="1:18" ht="12.75">
      <c r="A37" s="118"/>
      <c r="B37" s="119"/>
      <c r="C37" s="119"/>
      <c r="D37" s="119"/>
      <c r="E37" s="11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20"/>
    </row>
    <row r="40" ht="12.75">
      <c r="A40" s="18" t="s">
        <v>24</v>
      </c>
    </row>
  </sheetData>
  <sheetProtection/>
  <mergeCells count="15">
    <mergeCell ref="O10:Q10"/>
    <mergeCell ref="A32:B32"/>
    <mergeCell ref="A1:Q1"/>
    <mergeCell ref="A2:Q2"/>
    <mergeCell ref="B8:D8"/>
    <mergeCell ref="E8:G8"/>
    <mergeCell ref="H8:J8"/>
    <mergeCell ref="K8:M8"/>
    <mergeCell ref="O8:Q8"/>
    <mergeCell ref="A33:B33"/>
    <mergeCell ref="A34:B34"/>
    <mergeCell ref="B10:D10"/>
    <mergeCell ref="E10:G10"/>
    <mergeCell ref="H10:J10"/>
    <mergeCell ref="K10:M10"/>
  </mergeCells>
  <printOptions/>
  <pageMargins left="1.4" right="0" top="0.5" bottom="0.25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DepEd-37</dc:creator>
  <cp:keywords/>
  <dc:description/>
  <cp:lastModifiedBy>hpmagadia</cp:lastModifiedBy>
  <cp:lastPrinted>2011-06-14T06:16:24Z</cp:lastPrinted>
  <dcterms:created xsi:type="dcterms:W3CDTF">2010-02-09T01:23:51Z</dcterms:created>
  <dcterms:modified xsi:type="dcterms:W3CDTF">2011-07-22T05:42:20Z</dcterms:modified>
  <cp:category/>
  <cp:version/>
  <cp:contentType/>
  <cp:contentStatus/>
</cp:coreProperties>
</file>